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ates 09-10 to 18-19" sheetId="1" r:id="rId1"/>
    <sheet name="Sheet1" sheetId="2" r:id="rId2"/>
  </sheets>
  <definedNames>
    <definedName name="_xlnm.Print_Area" localSheetId="0">'Rates 09-10 to 18-19'!$A$1:$Q$37</definedName>
    <definedName name="_xlnm.Print_Area" localSheetId="1">'Sheet1'!$A$1:$T$37</definedName>
  </definedNames>
  <calcPr fullCalcOnLoad="1"/>
</workbook>
</file>

<file path=xl/sharedStrings.xml><?xml version="1.0" encoding="utf-8"?>
<sst xmlns="http://schemas.openxmlformats.org/spreadsheetml/2006/main" count="183" uniqueCount="55">
  <si>
    <t>Fiscal Year</t>
  </si>
  <si>
    <t>Ordinance</t>
  </si>
  <si>
    <t>Ordinance Adopted</t>
  </si>
  <si>
    <t>Ordinance Effect</t>
  </si>
  <si>
    <t>Water Rates</t>
  </si>
  <si>
    <t>Per 100cf Water Used</t>
  </si>
  <si>
    <t>All Users</t>
  </si>
  <si>
    <t>% increase</t>
  </si>
  <si>
    <t>Irrigation Meters</t>
  </si>
  <si>
    <t>Sewer Rates</t>
  </si>
  <si>
    <t>Motels</t>
  </si>
  <si>
    <t>Residences</t>
  </si>
  <si>
    <t>Restaurants</t>
  </si>
  <si>
    <t>Commercial</t>
  </si>
  <si>
    <t>Irrigation</t>
  </si>
  <si>
    <t>Meter Charge</t>
  </si>
  <si>
    <t>Per Month - Per Meter</t>
  </si>
  <si>
    <t>90-91</t>
  </si>
  <si>
    <t>91-92</t>
  </si>
  <si>
    <t>92-93</t>
  </si>
  <si>
    <t>93-94</t>
  </si>
  <si>
    <t>94-95</t>
  </si>
  <si>
    <t>95-96</t>
  </si>
  <si>
    <t>07-08</t>
  </si>
  <si>
    <t>#73</t>
  </si>
  <si>
    <t>#75</t>
  </si>
  <si>
    <t>#79</t>
  </si>
  <si>
    <t>#81</t>
  </si>
  <si>
    <t>#82</t>
  </si>
  <si>
    <t>#84</t>
  </si>
  <si>
    <t>#89</t>
  </si>
  <si>
    <t>#90</t>
  </si>
  <si>
    <t>#103</t>
  </si>
  <si>
    <t>08-09</t>
  </si>
  <si>
    <t>09-10</t>
  </si>
  <si>
    <t>#105</t>
  </si>
  <si>
    <t>10-11</t>
  </si>
  <si>
    <t>11-12</t>
  </si>
  <si>
    <t>none</t>
  </si>
  <si>
    <t>12-13</t>
  </si>
  <si>
    <t>13-14</t>
  </si>
  <si>
    <t>14-15</t>
  </si>
  <si>
    <t>#110</t>
  </si>
  <si>
    <t>15-16</t>
  </si>
  <si>
    <t>16-17</t>
  </si>
  <si>
    <t>Recycled Water</t>
  </si>
  <si>
    <t>17-18</t>
  </si>
  <si>
    <t>18-19</t>
  </si>
  <si>
    <t>19-20</t>
  </si>
  <si>
    <t>20-21</t>
  </si>
  <si>
    <t>21-22</t>
  </si>
  <si>
    <t>22-23</t>
  </si>
  <si>
    <t>23-24</t>
  </si>
  <si>
    <t>#121</t>
  </si>
  <si>
    <t>CPI+3.0%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</si>
</sst>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0.0%"/>
    <numFmt numFmtId="167" formatCode="&quot;$&quot;#,##0.000_);[Red]\(&quot;$&quot;#,##0.000\)"/>
    <numFmt numFmtId="168" formatCode="&quot;$&quot;#,##0.0_);[Red]\(&quot;$&quot;#,##0.0\)"/>
    <numFmt numFmtId="169" formatCode="0.00000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14" fontId="2" fillId="12" borderId="14" xfId="0" applyNumberFormat="1" applyFont="1" applyFill="1" applyBorder="1" applyAlignment="1">
      <alignment horizontal="center"/>
    </xf>
    <xf numFmtId="14" fontId="6" fillId="12" borderId="14" xfId="0" applyNumberFormat="1" applyFont="1" applyFill="1" applyBorder="1" applyAlignment="1">
      <alignment horizontal="center"/>
    </xf>
    <xf numFmtId="164" fontId="6" fillId="12" borderId="14" xfId="0" applyNumberFormat="1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14" fontId="2" fillId="13" borderId="14" xfId="0" applyNumberFormat="1" applyFont="1" applyFill="1" applyBorder="1" applyAlignment="1">
      <alignment horizontal="center"/>
    </xf>
    <xf numFmtId="14" fontId="6" fillId="13" borderId="14" xfId="0" applyNumberFormat="1" applyFont="1" applyFill="1" applyBorder="1" applyAlignment="1">
      <alignment horizontal="center"/>
    </xf>
    <xf numFmtId="164" fontId="6" fillId="13" borderId="14" xfId="0" applyNumberFormat="1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14" fontId="2" fillId="9" borderId="14" xfId="0" applyNumberFormat="1" applyFont="1" applyFill="1" applyBorder="1" applyAlignment="1">
      <alignment horizontal="center"/>
    </xf>
    <xf numFmtId="14" fontId="6" fillId="9" borderId="14" xfId="0" applyNumberFormat="1" applyFont="1" applyFill="1" applyBorder="1" applyAlignment="1">
      <alignment horizontal="center"/>
    </xf>
    <xf numFmtId="164" fontId="6" fillId="9" borderId="14" xfId="0" applyNumberFormat="1" applyFont="1" applyFill="1" applyBorder="1" applyAlignment="1">
      <alignment horizontal="center"/>
    </xf>
    <xf numFmtId="10" fontId="6" fillId="9" borderId="14" xfId="0" applyNumberFormat="1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14" fontId="2" fillId="11" borderId="14" xfId="0" applyNumberFormat="1" applyFont="1" applyFill="1" applyBorder="1" applyAlignment="1">
      <alignment horizontal="center"/>
    </xf>
    <xf numFmtId="14" fontId="6" fillId="11" borderId="14" xfId="0" applyNumberFormat="1" applyFont="1" applyFill="1" applyBorder="1" applyAlignment="1">
      <alignment horizontal="center"/>
    </xf>
    <xf numFmtId="164" fontId="6" fillId="11" borderId="14" xfId="0" applyNumberFormat="1" applyFont="1" applyFill="1" applyBorder="1" applyAlignment="1">
      <alignment horizontal="center"/>
    </xf>
    <xf numFmtId="10" fontId="6" fillId="11" borderId="14" xfId="0" applyNumberFormat="1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14" fontId="2" fillId="10" borderId="14" xfId="0" applyNumberFormat="1" applyFont="1" applyFill="1" applyBorder="1" applyAlignment="1">
      <alignment horizontal="center"/>
    </xf>
    <xf numFmtId="14" fontId="6" fillId="10" borderId="14" xfId="0" applyNumberFormat="1" applyFont="1" applyFill="1" applyBorder="1" applyAlignment="1">
      <alignment horizontal="center"/>
    </xf>
    <xf numFmtId="164" fontId="6" fillId="10" borderId="14" xfId="0" applyNumberFormat="1" applyFont="1" applyFill="1" applyBorder="1" applyAlignment="1">
      <alignment horizontal="center"/>
    </xf>
    <xf numFmtId="10" fontId="6" fillId="10" borderId="14" xfId="0" applyNumberFormat="1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14" fontId="2" fillId="8" borderId="14" xfId="0" applyNumberFormat="1" applyFont="1" applyFill="1" applyBorder="1" applyAlignment="1">
      <alignment horizontal="center"/>
    </xf>
    <xf numFmtId="14" fontId="6" fillId="8" borderId="14" xfId="0" applyNumberFormat="1" applyFont="1" applyFill="1" applyBorder="1" applyAlignment="1">
      <alignment horizontal="center"/>
    </xf>
    <xf numFmtId="164" fontId="6" fillId="8" borderId="14" xfId="0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14" fontId="2" fillId="34" borderId="14" xfId="0" applyNumberFormat="1" applyFont="1" applyFill="1" applyBorder="1" applyAlignment="1">
      <alignment horizontal="center"/>
    </xf>
    <xf numFmtId="14" fontId="6" fillId="34" borderId="14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14" fontId="2" fillId="35" borderId="14" xfId="0" applyNumberFormat="1" applyFont="1" applyFill="1" applyBorder="1" applyAlignment="1">
      <alignment horizontal="center"/>
    </xf>
    <xf numFmtId="14" fontId="6" fillId="35" borderId="14" xfId="0" applyNumberFormat="1" applyFont="1" applyFill="1" applyBorder="1" applyAlignment="1">
      <alignment horizontal="center"/>
    </xf>
    <xf numFmtId="164" fontId="6" fillId="35" borderId="14" xfId="0" applyNumberFormat="1" applyFont="1" applyFill="1" applyBorder="1" applyAlignment="1">
      <alignment horizontal="center"/>
    </xf>
    <xf numFmtId="10" fontId="6" fillId="35" borderId="14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14" fontId="6" fillId="36" borderId="18" xfId="0" applyNumberFormat="1" applyFont="1" applyFill="1" applyBorder="1" applyAlignment="1">
      <alignment horizontal="center"/>
    </xf>
    <xf numFmtId="14" fontId="6" fillId="36" borderId="19" xfId="0" applyNumberFormat="1" applyFont="1" applyFill="1" applyBorder="1" applyAlignment="1">
      <alignment horizontal="center"/>
    </xf>
    <xf numFmtId="14" fontId="0" fillId="36" borderId="18" xfId="0" applyNumberFormat="1" applyFill="1" applyBorder="1" applyAlignment="1">
      <alignment horizontal="center"/>
    </xf>
    <xf numFmtId="14" fontId="0" fillId="36" borderId="19" xfId="0" applyNumberFormat="1" applyFill="1" applyBorder="1" applyAlignment="1">
      <alignment horizontal="center"/>
    </xf>
    <xf numFmtId="164" fontId="0" fillId="36" borderId="18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10" fontId="0" fillId="36" borderId="18" xfId="0" applyNumberFormat="1" applyFill="1" applyBorder="1" applyAlignment="1">
      <alignment horizontal="center"/>
    </xf>
    <xf numFmtId="10" fontId="0" fillId="36" borderId="19" xfId="0" applyNumberFormat="1" applyFill="1" applyBorder="1" applyAlignment="1">
      <alignment horizontal="center"/>
    </xf>
    <xf numFmtId="164" fontId="0" fillId="36" borderId="18" xfId="0" applyNumberFormat="1" applyFont="1" applyFill="1" applyBorder="1" applyAlignment="1">
      <alignment horizontal="center"/>
    </xf>
    <xf numFmtId="164" fontId="0" fillId="36" borderId="19" xfId="0" applyNumberFormat="1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49" fontId="1" fillId="37" borderId="22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4" fontId="6" fillId="37" borderId="18" xfId="0" applyNumberFormat="1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164" fontId="0" fillId="37" borderId="18" xfId="0" applyNumberFormat="1" applyFont="1" applyFill="1" applyBorder="1" applyAlignment="1">
      <alignment horizontal="center"/>
    </xf>
    <xf numFmtId="10" fontId="0" fillId="37" borderId="18" xfId="0" applyNumberFormat="1" applyFont="1" applyFill="1" applyBorder="1" applyAlignment="1">
      <alignment horizontal="center"/>
    </xf>
    <xf numFmtId="14" fontId="0" fillId="37" borderId="18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14" fontId="6" fillId="36" borderId="24" xfId="0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164" fontId="0" fillId="36" borderId="24" xfId="0" applyNumberFormat="1" applyFont="1" applyFill="1" applyBorder="1" applyAlignment="1">
      <alignment horizontal="center"/>
    </xf>
    <xf numFmtId="10" fontId="0" fillId="36" borderId="24" xfId="0" applyNumberFormat="1" applyFont="1" applyFill="1" applyBorder="1" applyAlignment="1">
      <alignment horizontal="center"/>
    </xf>
    <xf numFmtId="14" fontId="0" fillId="36" borderId="24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14" fontId="6" fillId="37" borderId="19" xfId="0" applyNumberFormat="1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164" fontId="0" fillId="37" borderId="19" xfId="0" applyNumberFormat="1" applyFont="1" applyFill="1" applyBorder="1" applyAlignment="1">
      <alignment horizontal="center"/>
    </xf>
    <xf numFmtId="8" fontId="0" fillId="37" borderId="19" xfId="0" applyNumberFormat="1" applyFont="1" applyFill="1" applyBorder="1" applyAlignment="1">
      <alignment horizontal="center"/>
    </xf>
    <xf numFmtId="10" fontId="0" fillId="37" borderId="19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14" fontId="7" fillId="37" borderId="19" xfId="0" applyNumberFormat="1" applyFont="1" applyFill="1" applyBorder="1" applyAlignment="1">
      <alignment horizontal="center"/>
    </xf>
    <xf numFmtId="14" fontId="7" fillId="37" borderId="26" xfId="0" applyNumberFormat="1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8" fontId="1" fillId="37" borderId="19" xfId="0" applyNumberFormat="1" applyFont="1" applyFill="1" applyBorder="1" applyAlignment="1">
      <alignment horizontal="center"/>
    </xf>
    <xf numFmtId="8" fontId="1" fillId="37" borderId="26" xfId="0" applyNumberFormat="1" applyFont="1" applyFill="1" applyBorder="1" applyAlignment="1">
      <alignment horizontal="center"/>
    </xf>
    <xf numFmtId="166" fontId="1" fillId="37" borderId="19" xfId="0" applyNumberFormat="1" applyFont="1" applyFill="1" applyBorder="1" applyAlignment="1">
      <alignment horizontal="center"/>
    </xf>
    <xf numFmtId="166" fontId="1" fillId="37" borderId="26" xfId="0" applyNumberFormat="1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8" borderId="13" xfId="0" applyNumberFormat="1" applyFont="1" applyFill="1" applyBorder="1" applyAlignment="1">
      <alignment horizontal="center"/>
    </xf>
    <xf numFmtId="49" fontId="1" fillId="38" borderId="22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14" fontId="7" fillId="38" borderId="14" xfId="0" applyNumberFormat="1" applyFont="1" applyFill="1" applyBorder="1" applyAlignment="1">
      <alignment horizontal="center"/>
    </xf>
    <xf numFmtId="14" fontId="7" fillId="38" borderId="26" xfId="0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8" fontId="1" fillId="38" borderId="14" xfId="0" applyNumberFormat="1" applyFont="1" applyFill="1" applyBorder="1" applyAlignment="1">
      <alignment horizontal="center"/>
    </xf>
    <xf numFmtId="8" fontId="1" fillId="38" borderId="26" xfId="0" applyNumberFormat="1" applyFont="1" applyFill="1" applyBorder="1" applyAlignment="1">
      <alignment horizontal="center"/>
    </xf>
    <xf numFmtId="166" fontId="1" fillId="38" borderId="14" xfId="0" applyNumberFormat="1" applyFont="1" applyFill="1" applyBorder="1" applyAlignment="1">
      <alignment horizontal="center"/>
    </xf>
    <xf numFmtId="166" fontId="1" fillId="38" borderId="26" xfId="0" applyNumberFormat="1" applyFont="1" applyFill="1" applyBorder="1" applyAlignment="1">
      <alignment horizontal="center"/>
    </xf>
    <xf numFmtId="166" fontId="1" fillId="38" borderId="26" xfId="59" applyNumberFormat="1" applyFont="1" applyFill="1" applyBorder="1" applyAlignment="1">
      <alignment horizontal="center"/>
    </xf>
    <xf numFmtId="166" fontId="1" fillId="38" borderId="15" xfId="59" applyNumberFormat="1" applyFont="1" applyFill="1" applyBorder="1" applyAlignment="1">
      <alignment horizontal="center"/>
    </xf>
    <xf numFmtId="8" fontId="1" fillId="38" borderId="28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8" fontId="1" fillId="38" borderId="2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6" fillId="13" borderId="30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10" fontId="6" fillId="9" borderId="15" xfId="0" applyNumberFormat="1" applyFont="1" applyFill="1" applyBorder="1" applyAlignment="1">
      <alignment horizontal="center"/>
    </xf>
    <xf numFmtId="10" fontId="6" fillId="11" borderId="15" xfId="0" applyNumberFormat="1" applyFont="1" applyFill="1" applyBorder="1" applyAlignment="1">
      <alignment horizontal="center"/>
    </xf>
    <xf numFmtId="10" fontId="6" fillId="12" borderId="15" xfId="0" applyNumberFormat="1" applyFont="1" applyFill="1" applyBorder="1" applyAlignment="1">
      <alignment horizontal="center"/>
    </xf>
    <xf numFmtId="10" fontId="6" fillId="34" borderId="15" xfId="0" applyNumberFormat="1" applyFont="1" applyFill="1" applyBorder="1" applyAlignment="1">
      <alignment horizontal="center"/>
    </xf>
    <xf numFmtId="10" fontId="6" fillId="35" borderId="15" xfId="0" applyNumberFormat="1" applyFont="1" applyFill="1" applyBorder="1" applyAlignment="1">
      <alignment horizontal="center"/>
    </xf>
    <xf numFmtId="10" fontId="0" fillId="36" borderId="20" xfId="0" applyNumberFormat="1" applyFill="1" applyBorder="1" applyAlignment="1">
      <alignment horizontal="center"/>
    </xf>
    <xf numFmtId="10" fontId="0" fillId="36" borderId="21" xfId="0" applyNumberFormat="1" applyFill="1" applyBorder="1" applyAlignment="1">
      <alignment horizontal="center"/>
    </xf>
    <xf numFmtId="10" fontId="0" fillId="36" borderId="25" xfId="0" applyNumberFormat="1" applyFont="1" applyFill="1" applyBorder="1" applyAlignment="1">
      <alignment horizontal="center"/>
    </xf>
    <xf numFmtId="10" fontId="0" fillId="37" borderId="20" xfId="0" applyNumberFormat="1" applyFont="1" applyFill="1" applyBorder="1" applyAlignment="1">
      <alignment horizontal="center"/>
    </xf>
    <xf numFmtId="10" fontId="0" fillId="37" borderId="21" xfId="0" applyNumberFormat="1" applyFont="1" applyFill="1" applyBorder="1" applyAlignment="1">
      <alignment horizontal="center"/>
    </xf>
    <xf numFmtId="166" fontId="1" fillId="37" borderId="21" xfId="0" applyNumberFormat="1" applyFont="1" applyFill="1" applyBorder="1" applyAlignment="1">
      <alignment horizontal="center"/>
    </xf>
    <xf numFmtId="166" fontId="1" fillId="37" borderId="27" xfId="0" applyNumberFormat="1" applyFont="1" applyFill="1" applyBorder="1" applyAlignment="1">
      <alignment horizontal="center"/>
    </xf>
    <xf numFmtId="166" fontId="1" fillId="38" borderId="15" xfId="0" applyNumberFormat="1" applyFont="1" applyFill="1" applyBorder="1" applyAlignment="1">
      <alignment horizontal="center"/>
    </xf>
    <xf numFmtId="166" fontId="1" fillId="38" borderId="27" xfId="0" applyNumberFormat="1" applyFont="1" applyFill="1" applyBorder="1" applyAlignment="1">
      <alignment horizontal="center"/>
    </xf>
    <xf numFmtId="14" fontId="6" fillId="13" borderId="30" xfId="0" applyNumberFormat="1" applyFont="1" applyFill="1" applyBorder="1" applyAlignment="1">
      <alignment horizontal="center"/>
    </xf>
    <xf numFmtId="14" fontId="6" fillId="9" borderId="30" xfId="0" applyNumberFormat="1" applyFont="1" applyFill="1" applyBorder="1" applyAlignment="1">
      <alignment horizontal="center"/>
    </xf>
    <xf numFmtId="14" fontId="6" fillId="11" borderId="30" xfId="0" applyNumberFormat="1" applyFont="1" applyFill="1" applyBorder="1" applyAlignment="1">
      <alignment horizontal="center"/>
    </xf>
    <xf numFmtId="14" fontId="6" fillId="12" borderId="30" xfId="0" applyNumberFormat="1" applyFont="1" applyFill="1" applyBorder="1" applyAlignment="1">
      <alignment horizontal="center"/>
    </xf>
    <xf numFmtId="14" fontId="6" fillId="10" borderId="30" xfId="0" applyNumberFormat="1" applyFont="1" applyFill="1" applyBorder="1" applyAlignment="1">
      <alignment horizontal="center"/>
    </xf>
    <xf numFmtId="14" fontId="6" fillId="8" borderId="30" xfId="0" applyNumberFormat="1" applyFont="1" applyFill="1" applyBorder="1" applyAlignment="1">
      <alignment horizontal="center"/>
    </xf>
    <xf numFmtId="14" fontId="6" fillId="34" borderId="30" xfId="0" applyNumberFormat="1" applyFont="1" applyFill="1" applyBorder="1" applyAlignment="1">
      <alignment horizontal="center"/>
    </xf>
    <xf numFmtId="14" fontId="6" fillId="35" borderId="30" xfId="0" applyNumberFormat="1" applyFont="1" applyFill="1" applyBorder="1" applyAlignment="1">
      <alignment horizontal="center"/>
    </xf>
    <xf numFmtId="14" fontId="0" fillId="36" borderId="31" xfId="0" applyNumberFormat="1" applyFill="1" applyBorder="1" applyAlignment="1">
      <alignment horizontal="center"/>
    </xf>
    <xf numFmtId="14" fontId="0" fillId="36" borderId="32" xfId="0" applyNumberFormat="1" applyFill="1" applyBorder="1" applyAlignment="1">
      <alignment horizontal="center"/>
    </xf>
    <xf numFmtId="14" fontId="1" fillId="36" borderId="33" xfId="0" applyNumberFormat="1" applyFont="1" applyFill="1" applyBorder="1" applyAlignment="1">
      <alignment horizontal="center"/>
    </xf>
    <xf numFmtId="14" fontId="1" fillId="37" borderId="31" xfId="0" applyNumberFormat="1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14" fontId="2" fillId="13" borderId="15" xfId="0" applyNumberFormat="1" applyFont="1" applyFill="1" applyBorder="1" applyAlignment="1">
      <alignment horizontal="center"/>
    </xf>
    <xf numFmtId="14" fontId="2" fillId="9" borderId="15" xfId="0" applyNumberFormat="1" applyFont="1" applyFill="1" applyBorder="1" applyAlignment="1">
      <alignment horizontal="center"/>
    </xf>
    <xf numFmtId="14" fontId="2" fillId="11" borderId="15" xfId="0" applyNumberFormat="1" applyFont="1" applyFill="1" applyBorder="1" applyAlignment="1">
      <alignment horizontal="center"/>
    </xf>
    <xf numFmtId="14" fontId="2" fillId="12" borderId="15" xfId="0" applyNumberFormat="1" applyFont="1" applyFill="1" applyBorder="1" applyAlignment="1">
      <alignment horizontal="center"/>
    </xf>
    <xf numFmtId="14" fontId="2" fillId="10" borderId="15" xfId="0" applyNumberFormat="1" applyFont="1" applyFill="1" applyBorder="1" applyAlignment="1">
      <alignment horizontal="center"/>
    </xf>
    <xf numFmtId="14" fontId="2" fillId="8" borderId="15" xfId="0" applyNumberFormat="1" applyFont="1" applyFill="1" applyBorder="1" applyAlignment="1">
      <alignment horizontal="center"/>
    </xf>
    <xf numFmtId="14" fontId="2" fillId="34" borderId="15" xfId="0" applyNumberFormat="1" applyFont="1" applyFill="1" applyBorder="1" applyAlignment="1">
      <alignment horizontal="center"/>
    </xf>
    <xf numFmtId="14" fontId="2" fillId="35" borderId="15" xfId="0" applyNumberFormat="1" applyFont="1" applyFill="1" applyBorder="1" applyAlignment="1">
      <alignment horizontal="center"/>
    </xf>
    <xf numFmtId="14" fontId="6" fillId="36" borderId="20" xfId="0" applyNumberFormat="1" applyFont="1" applyFill="1" applyBorder="1" applyAlignment="1">
      <alignment horizontal="center"/>
    </xf>
    <xf numFmtId="14" fontId="6" fillId="36" borderId="21" xfId="0" applyNumberFormat="1" applyFont="1" applyFill="1" applyBorder="1" applyAlignment="1">
      <alignment horizontal="center"/>
    </xf>
    <xf numFmtId="14" fontId="6" fillId="36" borderId="25" xfId="0" applyNumberFormat="1" applyFont="1" applyFill="1" applyBorder="1" applyAlignment="1">
      <alignment horizontal="center"/>
    </xf>
    <xf numFmtId="14" fontId="6" fillId="37" borderId="20" xfId="0" applyNumberFormat="1" applyFont="1" applyFill="1" applyBorder="1" applyAlignment="1">
      <alignment horizontal="center"/>
    </xf>
    <xf numFmtId="14" fontId="6" fillId="37" borderId="21" xfId="0" applyNumberFormat="1" applyFont="1" applyFill="1" applyBorder="1" applyAlignment="1">
      <alignment horizontal="center"/>
    </xf>
    <xf numFmtId="14" fontId="7" fillId="37" borderId="21" xfId="0" applyNumberFormat="1" applyFont="1" applyFill="1" applyBorder="1" applyAlignment="1">
      <alignment horizontal="center"/>
    </xf>
    <xf numFmtId="14" fontId="7" fillId="37" borderId="27" xfId="0" applyNumberFormat="1" applyFont="1" applyFill="1" applyBorder="1" applyAlignment="1">
      <alignment horizontal="center"/>
    </xf>
    <xf numFmtId="14" fontId="7" fillId="38" borderId="15" xfId="0" applyNumberFormat="1" applyFont="1" applyFill="1" applyBorder="1" applyAlignment="1">
      <alignment horizontal="center"/>
    </xf>
    <xf numFmtId="14" fontId="7" fillId="38" borderId="27" xfId="0" applyNumberFormat="1" applyFont="1" applyFill="1" applyBorder="1" applyAlignment="1">
      <alignment horizontal="center"/>
    </xf>
    <xf numFmtId="0" fontId="1" fillId="23" borderId="34" xfId="0" applyFont="1" applyFill="1" applyBorder="1" applyAlignment="1">
      <alignment/>
    </xf>
    <xf numFmtId="0" fontId="7" fillId="23" borderId="35" xfId="0" applyFont="1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5" xfId="0" applyFont="1" applyFill="1" applyBorder="1" applyAlignment="1">
      <alignment/>
    </xf>
    <xf numFmtId="0" fontId="1" fillId="23" borderId="36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14" fontId="7" fillId="36" borderId="24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14" fontId="7" fillId="36" borderId="25" xfId="0" applyNumberFormat="1" applyFont="1" applyFill="1" applyBorder="1" applyAlignment="1">
      <alignment horizontal="center"/>
    </xf>
    <xf numFmtId="14" fontId="7" fillId="37" borderId="20" xfId="0" applyNumberFormat="1" applyFont="1" applyFill="1" applyBorder="1" applyAlignment="1">
      <alignment horizontal="center"/>
    </xf>
    <xf numFmtId="170" fontId="1" fillId="23" borderId="36" xfId="0" applyNumberFormat="1" applyFont="1" applyFill="1" applyBorder="1" applyAlignment="1">
      <alignment/>
    </xf>
    <xf numFmtId="49" fontId="1" fillId="39" borderId="13" xfId="0" applyNumberFormat="1" applyFont="1" applyFill="1" applyBorder="1" applyAlignment="1">
      <alignment horizontal="center"/>
    </xf>
    <xf numFmtId="49" fontId="1" fillId="39" borderId="22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14" fontId="7" fillId="39" borderId="14" xfId="0" applyNumberFormat="1" applyFont="1" applyFill="1" applyBorder="1" applyAlignment="1">
      <alignment horizontal="center"/>
    </xf>
    <xf numFmtId="14" fontId="7" fillId="39" borderId="26" xfId="0" applyNumberFormat="1" applyFont="1" applyFill="1" applyBorder="1" applyAlignment="1">
      <alignment horizontal="center"/>
    </xf>
    <xf numFmtId="14" fontId="7" fillId="39" borderId="15" xfId="0" applyNumberFormat="1" applyFont="1" applyFill="1" applyBorder="1" applyAlignment="1">
      <alignment horizontal="center"/>
    </xf>
    <xf numFmtId="14" fontId="7" fillId="39" borderId="27" xfId="0" applyNumberFormat="1" applyFont="1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8" fontId="1" fillId="39" borderId="14" xfId="0" applyNumberFormat="1" applyFont="1" applyFill="1" applyBorder="1" applyAlignment="1">
      <alignment horizontal="center"/>
    </xf>
    <xf numFmtId="8" fontId="1" fillId="39" borderId="26" xfId="0" applyNumberFormat="1" applyFont="1" applyFill="1" applyBorder="1" applyAlignment="1">
      <alignment horizontal="center"/>
    </xf>
    <xf numFmtId="166" fontId="1" fillId="39" borderId="14" xfId="0" applyNumberFormat="1" applyFont="1" applyFill="1" applyBorder="1" applyAlignment="1">
      <alignment horizontal="center"/>
    </xf>
    <xf numFmtId="166" fontId="1" fillId="39" borderId="26" xfId="0" applyNumberFormat="1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8" fontId="1" fillId="39" borderId="28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8" fontId="1" fillId="39" borderId="2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workbookViewId="0" topLeftCell="A1">
      <selection activeCell="G1" sqref="G1:G16384"/>
    </sheetView>
  </sheetViews>
  <sheetFormatPr defaultColWidth="9.140625" defaultRowHeight="12.75"/>
  <cols>
    <col min="1" max="1" width="19.7109375" style="0" bestFit="1" customWidth="1"/>
    <col min="2" max="2" width="7.8515625" style="5" bestFit="1" customWidth="1"/>
    <col min="3" max="3" width="8.8515625" style="1" bestFit="1" customWidth="1"/>
    <col min="4" max="4" width="8.8515625" style="0" bestFit="1" customWidth="1"/>
    <col min="5" max="5" width="8.8515625" style="7" bestFit="1" customWidth="1"/>
    <col min="6" max="6" width="8.8515625" style="1" bestFit="1" customWidth="1"/>
    <col min="7" max="7" width="9.140625" style="1" customWidth="1"/>
    <col min="8" max="8" width="9.8515625" style="0" bestFit="1" customWidth="1"/>
    <col min="9" max="9" width="11.7109375" style="0" customWidth="1"/>
    <col min="10" max="11" width="9.57421875" style="0" customWidth="1"/>
    <col min="12" max="12" width="9.8515625" style="0" bestFit="1" customWidth="1"/>
  </cols>
  <sheetData>
    <row r="1" spans="1:17" ht="15">
      <c r="A1" s="9" t="s">
        <v>0</v>
      </c>
      <c r="B1" s="97" t="s">
        <v>34</v>
      </c>
      <c r="C1" s="88" t="s">
        <v>34</v>
      </c>
      <c r="D1" s="111" t="s">
        <v>36</v>
      </c>
      <c r="E1" s="111" t="s">
        <v>37</v>
      </c>
      <c r="F1" s="111" t="s">
        <v>39</v>
      </c>
      <c r="G1" s="89" t="s">
        <v>40</v>
      </c>
      <c r="H1" s="135" t="s">
        <v>41</v>
      </c>
      <c r="I1" s="136" t="s">
        <v>43</v>
      </c>
      <c r="J1" s="136" t="s">
        <v>44</v>
      </c>
      <c r="K1" s="136" t="s">
        <v>46</v>
      </c>
      <c r="L1" s="136" t="s">
        <v>47</v>
      </c>
      <c r="M1" s="236" t="s">
        <v>48</v>
      </c>
      <c r="N1" s="237" t="s">
        <v>49</v>
      </c>
      <c r="O1" s="237" t="s">
        <v>50</v>
      </c>
      <c r="P1" s="237" t="s">
        <v>51</v>
      </c>
      <c r="Q1" s="237" t="s">
        <v>52</v>
      </c>
    </row>
    <row r="2" spans="1:17" s="134" customFormat="1" ht="15">
      <c r="A2" s="10" t="s">
        <v>1</v>
      </c>
      <c r="B2" s="100" t="s">
        <v>32</v>
      </c>
      <c r="C2" s="92" t="s">
        <v>35</v>
      </c>
      <c r="D2" s="107" t="s">
        <v>35</v>
      </c>
      <c r="E2" s="107" t="s">
        <v>35</v>
      </c>
      <c r="F2" s="107" t="s">
        <v>35</v>
      </c>
      <c r="G2" s="113" t="s">
        <v>35</v>
      </c>
      <c r="H2" s="137" t="s">
        <v>42</v>
      </c>
      <c r="I2" s="138" t="s">
        <v>42</v>
      </c>
      <c r="J2" s="138" t="s">
        <v>42</v>
      </c>
      <c r="K2" s="138" t="s">
        <v>42</v>
      </c>
      <c r="L2" s="138" t="s">
        <v>42</v>
      </c>
      <c r="M2" s="238" t="s">
        <v>53</v>
      </c>
      <c r="N2" s="239" t="s">
        <v>53</v>
      </c>
      <c r="O2" s="238" t="s">
        <v>53</v>
      </c>
      <c r="P2" s="239" t="s">
        <v>53</v>
      </c>
      <c r="Q2" s="238" t="s">
        <v>53</v>
      </c>
    </row>
    <row r="3" spans="1:17" ht="12.75">
      <c r="A3" s="11" t="s">
        <v>2</v>
      </c>
      <c r="B3" s="231">
        <v>39303</v>
      </c>
      <c r="C3" s="232">
        <v>40037</v>
      </c>
      <c r="D3" s="114">
        <v>40037</v>
      </c>
      <c r="E3" s="114">
        <v>40037</v>
      </c>
      <c r="F3" s="114">
        <v>40037</v>
      </c>
      <c r="G3" s="115">
        <v>40037</v>
      </c>
      <c r="H3" s="139">
        <v>40858</v>
      </c>
      <c r="I3" s="140">
        <v>40858</v>
      </c>
      <c r="J3" s="140">
        <v>40858</v>
      </c>
      <c r="K3" s="140">
        <v>40858</v>
      </c>
      <c r="L3" s="140">
        <v>40858</v>
      </c>
      <c r="M3" s="240">
        <v>43691</v>
      </c>
      <c r="N3" s="241">
        <v>43691</v>
      </c>
      <c r="O3" s="240">
        <v>43691</v>
      </c>
      <c r="P3" s="241">
        <v>43691</v>
      </c>
      <c r="Q3" s="240">
        <v>43691</v>
      </c>
    </row>
    <row r="4" spans="1:17" ht="13.5" thickBot="1">
      <c r="A4" s="18" t="s">
        <v>3</v>
      </c>
      <c r="B4" s="233">
        <v>39995</v>
      </c>
      <c r="C4" s="234">
        <v>40057</v>
      </c>
      <c r="D4" s="215">
        <v>40360</v>
      </c>
      <c r="E4" s="215">
        <v>40725</v>
      </c>
      <c r="F4" s="215">
        <v>41091</v>
      </c>
      <c r="G4" s="216">
        <v>41456</v>
      </c>
      <c r="H4" s="217">
        <v>41821</v>
      </c>
      <c r="I4" s="218">
        <v>42186</v>
      </c>
      <c r="J4" s="218">
        <v>42552</v>
      </c>
      <c r="K4" s="218">
        <v>42917</v>
      </c>
      <c r="L4" s="218">
        <v>43282</v>
      </c>
      <c r="M4" s="242">
        <v>43733</v>
      </c>
      <c r="N4" s="243">
        <v>44013</v>
      </c>
      <c r="O4" s="243">
        <v>44378</v>
      </c>
      <c r="P4" s="243">
        <v>44743</v>
      </c>
      <c r="Q4" s="243">
        <v>45108</v>
      </c>
    </row>
    <row r="5" spans="1:17" ht="12.75">
      <c r="A5" s="153"/>
      <c r="B5" s="196"/>
      <c r="C5" s="197"/>
      <c r="D5" s="166"/>
      <c r="E5" s="166"/>
      <c r="F5" s="198"/>
      <c r="G5" s="199"/>
      <c r="H5" s="200"/>
      <c r="I5" s="201"/>
      <c r="J5" s="201"/>
      <c r="K5" s="201"/>
      <c r="L5" s="201"/>
      <c r="M5" s="244"/>
      <c r="N5" s="245"/>
      <c r="O5" s="245"/>
      <c r="P5" s="245"/>
      <c r="Q5" s="245"/>
    </row>
    <row r="6" spans="1:17" ht="15">
      <c r="A6" s="12" t="s">
        <v>15</v>
      </c>
      <c r="B6" s="100"/>
      <c r="C6" s="92"/>
      <c r="D6" s="105"/>
      <c r="E6" s="105"/>
      <c r="F6" s="116"/>
      <c r="G6" s="117"/>
      <c r="H6" s="141"/>
      <c r="I6" s="142"/>
      <c r="J6" s="142"/>
      <c r="K6" s="142"/>
      <c r="L6" s="142"/>
      <c r="M6" s="246"/>
      <c r="N6" s="247"/>
      <c r="O6" s="247"/>
      <c r="P6" s="247"/>
      <c r="Q6" s="247"/>
    </row>
    <row r="7" spans="1:17" ht="12.75">
      <c r="A7" s="11" t="s">
        <v>16</v>
      </c>
      <c r="B7" s="101">
        <v>15.36</v>
      </c>
      <c r="C7" s="93">
        <v>16.74</v>
      </c>
      <c r="D7" s="108">
        <f>C7*(1+D8)</f>
        <v>18.280079999999998</v>
      </c>
      <c r="E7" s="109">
        <v>20.44</v>
      </c>
      <c r="F7" s="118">
        <v>23.04</v>
      </c>
      <c r="G7" s="119">
        <v>25.8</v>
      </c>
      <c r="H7" s="143">
        <f>SUM(G7*1.061)</f>
        <v>27.3738</v>
      </c>
      <c r="I7" s="144">
        <f>SUM(H7*1.063)</f>
        <v>29.098349399999996</v>
      </c>
      <c r="J7" s="144">
        <f>SUM(I7*1.059)</f>
        <v>30.815152014599995</v>
      </c>
      <c r="K7" s="144">
        <f>SUM(J7*1.049)</f>
        <v>32.325094463315395</v>
      </c>
      <c r="L7" s="144">
        <f>SUM(K7*1.058)</f>
        <v>34.199949942187686</v>
      </c>
      <c r="M7" s="248">
        <f>SUM(L7*1.058)</f>
        <v>36.183547038834575</v>
      </c>
      <c r="N7" s="249">
        <v>37.27</v>
      </c>
      <c r="O7" s="249">
        <v>38.39</v>
      </c>
      <c r="P7" s="249">
        <v>39.54</v>
      </c>
      <c r="Q7" s="249">
        <v>40.72</v>
      </c>
    </row>
    <row r="8" spans="1:17" ht="12.75">
      <c r="A8" s="13" t="s">
        <v>7</v>
      </c>
      <c r="B8" s="102">
        <v>0.045</v>
      </c>
      <c r="C8" s="94">
        <v>0.09</v>
      </c>
      <c r="D8" s="110">
        <v>0.092</v>
      </c>
      <c r="E8" s="110">
        <v>0.118</v>
      </c>
      <c r="F8" s="120">
        <f>SUM(F7-E7)/E7</f>
        <v>0.12720156555772982</v>
      </c>
      <c r="G8" s="121">
        <f>SUM(G7-F7)/F7</f>
        <v>0.11979166666666674</v>
      </c>
      <c r="H8" s="145">
        <v>0.061</v>
      </c>
      <c r="I8" s="146">
        <v>0.063</v>
      </c>
      <c r="J8" s="147">
        <v>0.059</v>
      </c>
      <c r="K8" s="147">
        <v>0.049</v>
      </c>
      <c r="L8" s="147">
        <v>0.058</v>
      </c>
      <c r="M8" s="250">
        <v>0.058</v>
      </c>
      <c r="N8" s="251" t="s">
        <v>54</v>
      </c>
      <c r="O8" s="251" t="s">
        <v>54</v>
      </c>
      <c r="P8" s="251" t="s">
        <v>54</v>
      </c>
      <c r="Q8" s="251" t="s">
        <v>54</v>
      </c>
    </row>
    <row r="9" spans="1:17" ht="12.75">
      <c r="A9" s="11"/>
      <c r="B9" s="103"/>
      <c r="C9" s="95"/>
      <c r="D9" s="105"/>
      <c r="E9" s="105"/>
      <c r="F9" s="107"/>
      <c r="G9" s="113"/>
      <c r="H9" s="137"/>
      <c r="I9" s="138"/>
      <c r="J9" s="144"/>
      <c r="K9" s="144"/>
      <c r="L9" s="144"/>
      <c r="M9" s="238"/>
      <c r="N9" s="239"/>
      <c r="O9" s="249"/>
      <c r="P9" s="249"/>
      <c r="Q9" s="249"/>
    </row>
    <row r="10" spans="1:17" ht="12.75" customHeight="1">
      <c r="A10" s="12" t="s">
        <v>4</v>
      </c>
      <c r="B10" s="98"/>
      <c r="C10" s="90"/>
      <c r="D10" s="105"/>
      <c r="E10" s="105"/>
      <c r="F10" s="107"/>
      <c r="G10" s="113"/>
      <c r="H10" s="137"/>
      <c r="I10" s="138"/>
      <c r="J10" s="144"/>
      <c r="K10" s="144"/>
      <c r="L10" s="144"/>
      <c r="M10" s="238"/>
      <c r="N10" s="239"/>
      <c r="O10" s="249"/>
      <c r="P10" s="249"/>
      <c r="Q10" s="249"/>
    </row>
    <row r="11" spans="1:46" ht="12.75" customHeight="1">
      <c r="A11" s="11" t="s">
        <v>5</v>
      </c>
      <c r="B11" s="98"/>
      <c r="C11" s="90"/>
      <c r="D11" s="105"/>
      <c r="E11" s="105"/>
      <c r="F11" s="107"/>
      <c r="G11" s="113"/>
      <c r="H11" s="137"/>
      <c r="I11" s="138"/>
      <c r="J11" s="144"/>
      <c r="K11" s="144"/>
      <c r="L11" s="144"/>
      <c r="M11" s="238"/>
      <c r="N11" s="239"/>
      <c r="O11" s="249"/>
      <c r="P11" s="249"/>
      <c r="Q11" s="24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17" s="3" customFormat="1" ht="12.75" customHeight="1">
      <c r="A12" s="14" t="s">
        <v>6</v>
      </c>
      <c r="B12" s="101">
        <v>5.49</v>
      </c>
      <c r="C12" s="93">
        <v>5.98</v>
      </c>
      <c r="D12" s="108">
        <f>C12*(1+D13)</f>
        <v>6.530160000000001</v>
      </c>
      <c r="E12" s="109">
        <v>7.3</v>
      </c>
      <c r="F12" s="118">
        <v>8.23</v>
      </c>
      <c r="G12" s="119">
        <v>9.22</v>
      </c>
      <c r="H12" s="143">
        <f>SUM(G12*1.061)</f>
        <v>9.78242</v>
      </c>
      <c r="I12" s="144">
        <f>SUM(H12*1.063)</f>
        <v>10.398712459999999</v>
      </c>
      <c r="J12" s="144">
        <f>SUM(I12*1.059)</f>
        <v>11.012236495139998</v>
      </c>
      <c r="K12" s="144">
        <f>SUM(J12*1.049)</f>
        <v>11.551836083401858</v>
      </c>
      <c r="L12" s="144">
        <f>SUM(K12*1.058)</f>
        <v>12.221842576239165</v>
      </c>
      <c r="M12" s="248">
        <f>SUM(L12*1.058)</f>
        <v>12.930709445661037</v>
      </c>
      <c r="N12" s="249">
        <v>13.32</v>
      </c>
      <c r="O12" s="249">
        <v>13.72</v>
      </c>
      <c r="P12" s="249">
        <v>14.13</v>
      </c>
      <c r="Q12" s="249">
        <v>14.55</v>
      </c>
    </row>
    <row r="13" spans="1:46" ht="12.75" customHeight="1">
      <c r="A13" s="13" t="s">
        <v>7</v>
      </c>
      <c r="B13" s="102">
        <v>0.045</v>
      </c>
      <c r="C13" s="94">
        <v>0.09</v>
      </c>
      <c r="D13" s="110">
        <v>0.092</v>
      </c>
      <c r="E13" s="110">
        <v>0.118</v>
      </c>
      <c r="F13" s="120">
        <f>SUM(F12-E12)/E12</f>
        <v>0.1273972602739727</v>
      </c>
      <c r="G13" s="121">
        <f>SUM(G12-F12)/F12</f>
        <v>0.12029161603888215</v>
      </c>
      <c r="H13" s="145">
        <v>0.061</v>
      </c>
      <c r="I13" s="146">
        <v>0.063</v>
      </c>
      <c r="J13" s="147">
        <v>0.059</v>
      </c>
      <c r="K13" s="147">
        <v>0.049</v>
      </c>
      <c r="L13" s="147">
        <v>0.058</v>
      </c>
      <c r="M13" s="250">
        <v>0.058</v>
      </c>
      <c r="N13" s="251" t="s">
        <v>54</v>
      </c>
      <c r="O13" s="251" t="s">
        <v>54</v>
      </c>
      <c r="P13" s="251" t="s">
        <v>54</v>
      </c>
      <c r="Q13" s="251" t="s">
        <v>54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.75" customHeight="1">
      <c r="A14" s="11"/>
      <c r="B14" s="98"/>
      <c r="C14" s="90"/>
      <c r="D14" s="105"/>
      <c r="E14" s="105"/>
      <c r="F14" s="107"/>
      <c r="G14" s="113"/>
      <c r="H14" s="137"/>
      <c r="I14" s="138"/>
      <c r="J14" s="144"/>
      <c r="K14" s="144"/>
      <c r="L14" s="144"/>
      <c r="M14" s="238"/>
      <c r="N14" s="239"/>
      <c r="O14" s="249"/>
      <c r="P14" s="249"/>
      <c r="Q14" s="24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A15" s="15" t="s">
        <v>8</v>
      </c>
      <c r="B15" s="101">
        <v>8.8</v>
      </c>
      <c r="C15" s="93">
        <v>9.59</v>
      </c>
      <c r="D15" s="108">
        <f>C15*(1+D16)</f>
        <v>10.95178</v>
      </c>
      <c r="E15" s="109">
        <v>12.24</v>
      </c>
      <c r="F15" s="118">
        <v>13.79</v>
      </c>
      <c r="G15" s="119">
        <v>15.44</v>
      </c>
      <c r="H15" s="143">
        <f>SUM(G15*1.061)</f>
        <v>16.381839999999997</v>
      </c>
      <c r="I15" s="144">
        <f>SUM(H15*1.063)</f>
        <v>17.413895919999995</v>
      </c>
      <c r="J15" s="144">
        <f>SUM(I15*1.059)</f>
        <v>18.441315779279993</v>
      </c>
      <c r="K15" s="144">
        <f>SUM(J15*1.049)</f>
        <v>19.34494025246471</v>
      </c>
      <c r="L15" s="144">
        <f>SUM(K15*1.058)</f>
        <v>20.466946787107663</v>
      </c>
      <c r="M15" s="248">
        <f>SUM(L15*1.058)</f>
        <v>21.654029700759907</v>
      </c>
      <c r="N15" s="249">
        <v>22.3</v>
      </c>
      <c r="O15" s="249">
        <v>22.97</v>
      </c>
      <c r="P15" s="249">
        <v>23.66</v>
      </c>
      <c r="Q15" s="249">
        <v>24.37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 customHeight="1" thickBot="1">
      <c r="A16" s="171" t="s">
        <v>7</v>
      </c>
      <c r="B16" s="179">
        <v>0.045</v>
      </c>
      <c r="C16" s="180">
        <v>0.09</v>
      </c>
      <c r="D16" s="181">
        <v>0.142</v>
      </c>
      <c r="E16" s="181">
        <v>0.118</v>
      </c>
      <c r="F16" s="182">
        <f>SUM(F15-E15)/E15</f>
        <v>0.12663398692810449</v>
      </c>
      <c r="G16" s="183">
        <f>SUM(G15-F15)/F15</f>
        <v>0.11965192168237856</v>
      </c>
      <c r="H16" s="184">
        <v>0.061</v>
      </c>
      <c r="I16" s="185">
        <v>0.063</v>
      </c>
      <c r="J16" s="148">
        <v>0.059</v>
      </c>
      <c r="K16" s="148">
        <v>0.049</v>
      </c>
      <c r="L16" s="147">
        <v>0.058</v>
      </c>
      <c r="M16" s="250">
        <v>0.058</v>
      </c>
      <c r="N16" s="251" t="s">
        <v>54</v>
      </c>
      <c r="O16" s="251" t="s">
        <v>54</v>
      </c>
      <c r="P16" s="251" t="s">
        <v>54</v>
      </c>
      <c r="Q16" s="251" t="s">
        <v>54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 customHeight="1">
      <c r="A17" s="153"/>
      <c r="B17" s="164"/>
      <c r="C17" s="165"/>
      <c r="D17" s="166"/>
      <c r="E17" s="166"/>
      <c r="F17" s="167"/>
      <c r="G17" s="168"/>
      <c r="H17" s="169"/>
      <c r="I17" s="170"/>
      <c r="J17" s="149"/>
      <c r="K17" s="149"/>
      <c r="L17" s="149"/>
      <c r="M17" s="252"/>
      <c r="N17" s="253"/>
      <c r="O17" s="254"/>
      <c r="P17" s="254"/>
      <c r="Q17" s="25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">
      <c r="A18" s="12" t="s">
        <v>9</v>
      </c>
      <c r="B18" s="98"/>
      <c r="C18" s="90"/>
      <c r="D18" s="105"/>
      <c r="E18" s="105"/>
      <c r="F18" s="107"/>
      <c r="G18" s="113"/>
      <c r="H18" s="137"/>
      <c r="I18" s="138"/>
      <c r="J18" s="144"/>
      <c r="K18" s="144"/>
      <c r="L18" s="144"/>
      <c r="M18" s="238"/>
      <c r="N18" s="239"/>
      <c r="O18" s="249"/>
      <c r="P18" s="249"/>
      <c r="Q18" s="24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11" t="s">
        <v>5</v>
      </c>
      <c r="B19" s="98"/>
      <c r="C19" s="90"/>
      <c r="D19" s="105"/>
      <c r="E19" s="105"/>
      <c r="F19" s="107"/>
      <c r="G19" s="113"/>
      <c r="H19" s="137"/>
      <c r="I19" s="138"/>
      <c r="J19" s="144"/>
      <c r="K19" s="144"/>
      <c r="L19" s="144"/>
      <c r="M19" s="238"/>
      <c r="N19" s="239"/>
      <c r="O19" s="249"/>
      <c r="P19" s="249"/>
      <c r="Q19" s="24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11"/>
      <c r="B20" s="98"/>
      <c r="C20" s="90"/>
      <c r="D20" s="105"/>
      <c r="E20" s="105"/>
      <c r="F20" s="107"/>
      <c r="G20" s="113"/>
      <c r="H20" s="137"/>
      <c r="I20" s="138"/>
      <c r="J20" s="144"/>
      <c r="K20" s="144"/>
      <c r="L20" s="144"/>
      <c r="M20" s="238"/>
      <c r="N20" s="239"/>
      <c r="O20" s="249"/>
      <c r="P20" s="249"/>
      <c r="Q20" s="24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16" t="s">
        <v>10</v>
      </c>
      <c r="B21" s="101">
        <v>5.38</v>
      </c>
      <c r="C21" s="93">
        <v>6.13</v>
      </c>
      <c r="D21" s="108">
        <f>C21*(1+D22)</f>
        <v>7.0004599999999995</v>
      </c>
      <c r="E21" s="109">
        <v>8.176</v>
      </c>
      <c r="F21" s="118">
        <v>9.62</v>
      </c>
      <c r="G21" s="119">
        <v>11.26</v>
      </c>
      <c r="H21" s="143">
        <f>SUM(G21*1.061)</f>
        <v>11.94686</v>
      </c>
      <c r="I21" s="144">
        <f>SUM(H21*1.063)</f>
        <v>12.69951218</v>
      </c>
      <c r="J21" s="144">
        <f>SUM(I21*1.059)</f>
        <v>13.448783398619998</v>
      </c>
      <c r="K21" s="144">
        <f>SUM(J21*1.049)</f>
        <v>14.107773785152377</v>
      </c>
      <c r="L21" s="144">
        <f>SUM(K21*1.058)</f>
        <v>14.926024664691216</v>
      </c>
      <c r="M21" s="248">
        <f>SUM(L21*1.058)</f>
        <v>15.791734095243307</v>
      </c>
      <c r="N21" s="248">
        <f>SUM(M21*1.03)</f>
        <v>16.265486118100608</v>
      </c>
      <c r="O21" s="248">
        <f>SUM(N21*1.03)</f>
        <v>16.753450701643626</v>
      </c>
      <c r="P21" s="248">
        <f>SUM(O21*1.03)</f>
        <v>17.256054222692935</v>
      </c>
      <c r="Q21" s="248">
        <f>SUM(P21*1.03)</f>
        <v>17.773735849373722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3" t="s">
        <v>7</v>
      </c>
      <c r="B22" s="102">
        <v>0.045</v>
      </c>
      <c r="C22" s="94">
        <v>0.14</v>
      </c>
      <c r="D22" s="110">
        <v>0.142</v>
      </c>
      <c r="E22" s="110">
        <v>0.168</v>
      </c>
      <c r="F22" s="120">
        <f>SUM(F21-E21)/E21</f>
        <v>0.17661448140900185</v>
      </c>
      <c r="G22" s="121">
        <f>SUM(G21-F21)/F21</f>
        <v>0.17047817047817054</v>
      </c>
      <c r="H22" s="145">
        <v>0.061</v>
      </c>
      <c r="I22" s="146">
        <v>0.063</v>
      </c>
      <c r="J22" s="147">
        <v>0.059</v>
      </c>
      <c r="K22" s="147">
        <v>0.049</v>
      </c>
      <c r="L22" s="147">
        <v>0.058</v>
      </c>
      <c r="M22" s="250">
        <v>0.058</v>
      </c>
      <c r="N22" s="251" t="s">
        <v>54</v>
      </c>
      <c r="O22" s="251" t="s">
        <v>54</v>
      </c>
      <c r="P22" s="251" t="s">
        <v>54</v>
      </c>
      <c r="Q22" s="251" t="s">
        <v>54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1"/>
      <c r="B23" s="98"/>
      <c r="C23" s="90"/>
      <c r="D23" s="105"/>
      <c r="E23" s="105"/>
      <c r="F23" s="107"/>
      <c r="G23" s="113"/>
      <c r="H23" s="137"/>
      <c r="I23" s="138"/>
      <c r="J23" s="144"/>
      <c r="K23" s="144"/>
      <c r="L23" s="144"/>
      <c r="M23" s="238"/>
      <c r="N23" s="239"/>
      <c r="O23" s="249"/>
      <c r="P23" s="249"/>
      <c r="Q23" s="249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17" s="3" customFormat="1" ht="12.75">
      <c r="A24" s="17" t="s">
        <v>11</v>
      </c>
      <c r="B24" s="101">
        <v>3.31</v>
      </c>
      <c r="C24" s="93">
        <v>3.77</v>
      </c>
      <c r="D24" s="108">
        <f>C24*(1+D25)</f>
        <v>4.305339999999999</v>
      </c>
      <c r="E24" s="109">
        <v>5.034</v>
      </c>
      <c r="F24" s="118">
        <v>5.92</v>
      </c>
      <c r="G24" s="119">
        <v>6.93</v>
      </c>
      <c r="H24" s="143">
        <f>SUM(G24*1.061)</f>
        <v>7.352729999999999</v>
      </c>
      <c r="I24" s="144">
        <f>SUM(H24*1.063)</f>
        <v>7.8159519899999985</v>
      </c>
      <c r="J24" s="144">
        <f>SUM(I24*1.059)</f>
        <v>8.277093157409999</v>
      </c>
      <c r="K24" s="144">
        <f>SUM(J24*1.049)</f>
        <v>8.682670722123088</v>
      </c>
      <c r="L24" s="144">
        <f>SUM(K24*1.058)</f>
        <v>9.186265624006229</v>
      </c>
      <c r="M24" s="248">
        <f>SUM(L24*1.058)</f>
        <v>9.71906903019859</v>
      </c>
      <c r="N24" s="249">
        <f>SUM(M24*1.03)</f>
        <v>10.010641101104548</v>
      </c>
      <c r="O24" s="249">
        <f>SUM(N24*1.03)</f>
        <v>10.310960334137684</v>
      </c>
      <c r="P24" s="249">
        <f>SUM(O24*1.03)</f>
        <v>10.620289144161815</v>
      </c>
      <c r="Q24" s="249">
        <f>SUM(P24*1.03)</f>
        <v>10.93889781848667</v>
      </c>
    </row>
    <row r="25" spans="1:17" ht="12.75">
      <c r="A25" s="13" t="s">
        <v>7</v>
      </c>
      <c r="B25" s="102">
        <v>0.045</v>
      </c>
      <c r="C25" s="94">
        <v>0.14</v>
      </c>
      <c r="D25" s="110">
        <v>0.142</v>
      </c>
      <c r="E25" s="110">
        <v>0.168</v>
      </c>
      <c r="F25" s="120">
        <f>SUM(F24-E24)/E24</f>
        <v>0.17600317838696863</v>
      </c>
      <c r="G25" s="121">
        <f>SUM(G24-F24)/F24</f>
        <v>0.1706081081081081</v>
      </c>
      <c r="H25" s="145">
        <v>0.061</v>
      </c>
      <c r="I25" s="146">
        <v>0.063</v>
      </c>
      <c r="J25" s="147">
        <v>0.059</v>
      </c>
      <c r="K25" s="147">
        <v>0.049</v>
      </c>
      <c r="L25" s="147">
        <v>0.058</v>
      </c>
      <c r="M25" s="250">
        <v>0.058</v>
      </c>
      <c r="N25" s="251" t="s">
        <v>54</v>
      </c>
      <c r="O25" s="251" t="s">
        <v>54</v>
      </c>
      <c r="P25" s="251" t="s">
        <v>54</v>
      </c>
      <c r="Q25" s="251" t="s">
        <v>54</v>
      </c>
    </row>
    <row r="26" spans="1:17" ht="12.75">
      <c r="A26" s="11"/>
      <c r="B26" s="98"/>
      <c r="C26" s="90"/>
      <c r="D26" s="105"/>
      <c r="E26" s="105"/>
      <c r="F26" s="107"/>
      <c r="G26" s="113"/>
      <c r="H26" s="137"/>
      <c r="I26" s="138"/>
      <c r="J26" s="144"/>
      <c r="K26" s="144"/>
      <c r="L26" s="144"/>
      <c r="M26" s="238"/>
      <c r="N26" s="239"/>
      <c r="O26" s="249"/>
      <c r="P26" s="249"/>
      <c r="Q26" s="249"/>
    </row>
    <row r="27" spans="1:17" ht="12.75">
      <c r="A27" s="16" t="s">
        <v>12</v>
      </c>
      <c r="B27" s="101">
        <v>8.34</v>
      </c>
      <c r="C27" s="93">
        <v>9.5</v>
      </c>
      <c r="D27" s="108">
        <f>C27*(1+D28)</f>
        <v>10.848999999999998</v>
      </c>
      <c r="E27" s="109">
        <v>12.672</v>
      </c>
      <c r="F27" s="118">
        <v>14.91</v>
      </c>
      <c r="G27" s="119">
        <v>17.44</v>
      </c>
      <c r="H27" s="143">
        <f>SUM(G27*1.061)</f>
        <v>18.50384</v>
      </c>
      <c r="I27" s="144">
        <f>SUM(H27*1.063)</f>
        <v>19.66958192</v>
      </c>
      <c r="J27" s="144">
        <f>SUM(I27*1.059)</f>
        <v>20.83008725328</v>
      </c>
      <c r="K27" s="144">
        <f>SUM(J27*1.049)</f>
        <v>21.850761528690718</v>
      </c>
      <c r="L27" s="144">
        <f>SUM(K27*1.058)</f>
        <v>23.118105697354782</v>
      </c>
      <c r="M27" s="248">
        <f>SUM(L27*1.058)</f>
        <v>24.45895582780136</v>
      </c>
      <c r="N27" s="249">
        <f>SUM(M27*1.03)</f>
        <v>25.192724502635404</v>
      </c>
      <c r="O27" s="249">
        <f>SUM(N27*1.03)</f>
        <v>25.948506237714465</v>
      </c>
      <c r="P27" s="249">
        <f>SUM(O27*1.03)</f>
        <v>26.7269614248459</v>
      </c>
      <c r="Q27" s="249">
        <f>SUM(P27*1.03)</f>
        <v>27.528770267591277</v>
      </c>
    </row>
    <row r="28" spans="1:17" ht="12.75">
      <c r="A28" s="13" t="s">
        <v>7</v>
      </c>
      <c r="B28" s="102">
        <v>0.045</v>
      </c>
      <c r="C28" s="94">
        <v>0.14</v>
      </c>
      <c r="D28" s="110">
        <v>0.142</v>
      </c>
      <c r="E28" s="110">
        <v>0.168</v>
      </c>
      <c r="F28" s="120">
        <f>SUM(F27-E27)/E27</f>
        <v>0.17660984848484845</v>
      </c>
      <c r="G28" s="121">
        <f>SUM(G27-F27)/F27</f>
        <v>0.1696847753185782</v>
      </c>
      <c r="H28" s="145">
        <v>0.061</v>
      </c>
      <c r="I28" s="146">
        <v>0.063</v>
      </c>
      <c r="J28" s="147">
        <v>0.059</v>
      </c>
      <c r="K28" s="147">
        <v>0.049</v>
      </c>
      <c r="L28" s="147">
        <v>0.058</v>
      </c>
      <c r="M28" s="250">
        <v>0.058</v>
      </c>
      <c r="N28" s="251" t="s">
        <v>54</v>
      </c>
      <c r="O28" s="251" t="s">
        <v>54</v>
      </c>
      <c r="P28" s="251" t="s">
        <v>54</v>
      </c>
      <c r="Q28" s="251" t="s">
        <v>54</v>
      </c>
    </row>
    <row r="29" spans="1:17" ht="12.75">
      <c r="A29" s="11"/>
      <c r="B29" s="98"/>
      <c r="C29" s="90"/>
      <c r="D29" s="105"/>
      <c r="E29" s="105"/>
      <c r="F29" s="107"/>
      <c r="G29" s="113"/>
      <c r="H29" s="137"/>
      <c r="I29" s="138"/>
      <c r="J29" s="144"/>
      <c r="K29" s="144"/>
      <c r="L29" s="144"/>
      <c r="M29" s="238"/>
      <c r="N29" s="239"/>
      <c r="O29" s="249"/>
      <c r="P29" s="249"/>
      <c r="Q29" s="249"/>
    </row>
    <row r="30" spans="1:17" ht="12.75">
      <c r="A30" s="16" t="s">
        <v>13</v>
      </c>
      <c r="B30" s="101">
        <v>3.31</v>
      </c>
      <c r="C30" s="93">
        <v>3.77</v>
      </c>
      <c r="D30" s="108">
        <f>C30*(1+D31)</f>
        <v>4.305339999999999</v>
      </c>
      <c r="E30" s="109">
        <v>5.034</v>
      </c>
      <c r="F30" s="118">
        <v>5.92</v>
      </c>
      <c r="G30" s="119">
        <v>6.93</v>
      </c>
      <c r="H30" s="143">
        <f>SUM(G30*1.061)</f>
        <v>7.352729999999999</v>
      </c>
      <c r="I30" s="144">
        <f>SUM(H30*1.063)</f>
        <v>7.8159519899999985</v>
      </c>
      <c r="J30" s="144">
        <f>SUM(I30*1.059)</f>
        <v>8.277093157409999</v>
      </c>
      <c r="K30" s="144">
        <f>SUM(J30*1.049)</f>
        <v>8.682670722123088</v>
      </c>
      <c r="L30" s="144">
        <f>SUM(K30*1.058)</f>
        <v>9.186265624006229</v>
      </c>
      <c r="M30" s="248">
        <f>SUM(L30*1.058)</f>
        <v>9.71906903019859</v>
      </c>
      <c r="N30" s="249">
        <f>SUM(M30*1.03)</f>
        <v>10.010641101104548</v>
      </c>
      <c r="O30" s="249">
        <f>SUM(N30*1.03)</f>
        <v>10.310960334137684</v>
      </c>
      <c r="P30" s="249">
        <f>SUM(O30*1.03)</f>
        <v>10.620289144161815</v>
      </c>
      <c r="Q30" s="249">
        <f>SUM(P30*1.03)</f>
        <v>10.93889781848667</v>
      </c>
    </row>
    <row r="31" spans="1:17" ht="12.75">
      <c r="A31" s="13" t="s">
        <v>7</v>
      </c>
      <c r="B31" s="102">
        <v>0.045</v>
      </c>
      <c r="C31" s="94">
        <v>0.14</v>
      </c>
      <c r="D31" s="110">
        <v>0.142</v>
      </c>
      <c r="E31" s="110">
        <v>0.168</v>
      </c>
      <c r="F31" s="120">
        <f>SUM(F30-E30)/E30</f>
        <v>0.17600317838696863</v>
      </c>
      <c r="G31" s="121">
        <f>SUM(G30-F30)/F30</f>
        <v>0.1706081081081081</v>
      </c>
      <c r="H31" s="145">
        <v>0.061</v>
      </c>
      <c r="I31" s="146">
        <v>0.063</v>
      </c>
      <c r="J31" s="147">
        <v>0.059</v>
      </c>
      <c r="K31" s="147">
        <v>0.049</v>
      </c>
      <c r="L31" s="147">
        <v>0.058</v>
      </c>
      <c r="M31" s="250">
        <v>0.058</v>
      </c>
      <c r="N31" s="251" t="s">
        <v>54</v>
      </c>
      <c r="O31" s="251" t="s">
        <v>54</v>
      </c>
      <c r="P31" s="251" t="s">
        <v>54</v>
      </c>
      <c r="Q31" s="251" t="s">
        <v>54</v>
      </c>
    </row>
    <row r="32" spans="1:17" ht="12.75">
      <c r="A32" s="11"/>
      <c r="B32" s="98"/>
      <c r="C32" s="90"/>
      <c r="D32" s="105"/>
      <c r="E32" s="105"/>
      <c r="F32" s="107"/>
      <c r="G32" s="113"/>
      <c r="H32" s="137"/>
      <c r="I32" s="138"/>
      <c r="J32" s="144"/>
      <c r="K32" s="144"/>
      <c r="L32" s="144"/>
      <c r="M32" s="238"/>
      <c r="N32" s="239"/>
      <c r="O32" s="249"/>
      <c r="P32" s="249"/>
      <c r="Q32" s="249"/>
    </row>
    <row r="33" spans="1:17" ht="12.75">
      <c r="A33" s="16" t="s">
        <v>14</v>
      </c>
      <c r="B33" s="101" t="s">
        <v>38</v>
      </c>
      <c r="C33" s="93" t="s">
        <v>38</v>
      </c>
      <c r="D33" s="105" t="s">
        <v>38</v>
      </c>
      <c r="E33" s="105" t="s">
        <v>38</v>
      </c>
      <c r="F33" s="107" t="s">
        <v>38</v>
      </c>
      <c r="G33" s="113" t="s">
        <v>38</v>
      </c>
      <c r="H33" s="137" t="s">
        <v>38</v>
      </c>
      <c r="I33" s="138" t="s">
        <v>38</v>
      </c>
      <c r="J33" s="144" t="s">
        <v>38</v>
      </c>
      <c r="K33" s="144" t="s">
        <v>38</v>
      </c>
      <c r="L33" s="144" t="s">
        <v>38</v>
      </c>
      <c r="M33" s="238" t="s">
        <v>38</v>
      </c>
      <c r="N33" s="239" t="s">
        <v>38</v>
      </c>
      <c r="O33" s="249" t="s">
        <v>38</v>
      </c>
      <c r="P33" s="249" t="s">
        <v>38</v>
      </c>
      <c r="Q33" s="249" t="s">
        <v>38</v>
      </c>
    </row>
    <row r="34" spans="1:17" ht="12.75">
      <c r="A34" s="13" t="s">
        <v>7</v>
      </c>
      <c r="B34" s="98"/>
      <c r="C34" s="90"/>
      <c r="D34" s="105"/>
      <c r="E34" s="105"/>
      <c r="F34" s="107"/>
      <c r="G34" s="113"/>
      <c r="H34" s="137"/>
      <c r="I34" s="138"/>
      <c r="J34" s="144"/>
      <c r="K34" s="144"/>
      <c r="L34" s="144"/>
      <c r="M34" s="238"/>
      <c r="N34" s="239"/>
      <c r="O34" s="249"/>
      <c r="P34" s="249"/>
      <c r="Q34" s="249"/>
    </row>
    <row r="35" spans="1:17" ht="13.5" thickBot="1">
      <c r="A35" s="18"/>
      <c r="B35" s="104"/>
      <c r="C35" s="96"/>
      <c r="D35" s="112"/>
      <c r="E35" s="112"/>
      <c r="F35" s="122"/>
      <c r="G35" s="123"/>
      <c r="H35" s="150"/>
      <c r="I35" s="151"/>
      <c r="J35" s="152"/>
      <c r="K35" s="152"/>
      <c r="L35" s="152"/>
      <c r="M35" s="255"/>
      <c r="N35" s="256"/>
      <c r="O35" s="257"/>
      <c r="P35" s="257"/>
      <c r="Q35" s="257"/>
    </row>
    <row r="36" spans="1:12" ht="13.5" thickBot="1">
      <c r="A36" s="224"/>
      <c r="B36" s="227"/>
      <c r="C36" s="226"/>
      <c r="D36" s="228"/>
      <c r="E36" s="229"/>
      <c r="F36" s="226"/>
      <c r="G36" s="226"/>
      <c r="H36" s="228"/>
      <c r="I36" s="228"/>
      <c r="J36" s="230"/>
      <c r="K36" s="230"/>
      <c r="L36" s="230"/>
    </row>
    <row r="37" spans="1:17" ht="13.5" thickBot="1">
      <c r="A37" s="219" t="s">
        <v>45</v>
      </c>
      <c r="B37" s="221"/>
      <c r="C37" s="221"/>
      <c r="D37" s="222"/>
      <c r="E37" s="221"/>
      <c r="F37" s="221"/>
      <c r="G37" s="221"/>
      <c r="H37" s="222">
        <v>0.0074</v>
      </c>
      <c r="I37" s="222">
        <v>0.0083</v>
      </c>
      <c r="J37" s="223">
        <v>0.0088</v>
      </c>
      <c r="K37" s="235">
        <f>SUM(J37*1.049)</f>
        <v>0.0092312</v>
      </c>
      <c r="L37" s="235">
        <f>SUM(K37*1.058)</f>
        <v>0.0097666096</v>
      </c>
      <c r="M37" s="235">
        <f>SUM(L37*1.058)</f>
        <v>0.0103330729568</v>
      </c>
      <c r="N37" s="235">
        <f>SUM(M37*1.058)</f>
        <v>0.0109323911882944</v>
      </c>
      <c r="O37" s="235">
        <f>SUM(N37*1.058)</f>
        <v>0.011566469877215477</v>
      </c>
      <c r="P37" s="235">
        <f>SUM(O37*1.058)</f>
        <v>0.012237325130093976</v>
      </c>
      <c r="Q37" s="235">
        <f>SUM(P37*1.058)</f>
        <v>0.012947089987639427</v>
      </c>
    </row>
    <row r="38" spans="3:4" ht="12.75">
      <c r="C38" s="4"/>
      <c r="D38" s="2"/>
    </row>
    <row r="39" spans="2:4" ht="12.75">
      <c r="B39" s="6"/>
      <c r="C39" s="4"/>
      <c r="D39" s="2"/>
    </row>
    <row r="40" spans="2:4" ht="12.75">
      <c r="B40" s="6"/>
      <c r="C40" s="4"/>
      <c r="D40" s="2"/>
    </row>
    <row r="41" spans="2:4" ht="12.75">
      <c r="B41" s="6"/>
      <c r="C41" s="4"/>
      <c r="D41" s="2"/>
    </row>
    <row r="42" spans="2:4" ht="12.75">
      <c r="B42" s="6"/>
      <c r="C42" s="4"/>
      <c r="D42" s="2"/>
    </row>
  </sheetData>
  <sheetProtection/>
  <printOptions horizontalCentered="1"/>
  <pageMargins left="0.2" right="0.22" top="1.24" bottom="0.74" header="0.37" footer="0.5"/>
  <pageSetup horizontalDpi="600" verticalDpi="600" orientation="landscape" scale="90" r:id="rId1"/>
  <headerFooter alignWithMargins="0">
    <oddHeader>&amp;C&amp;"Arial,Bold"&amp;12San Simeon CSD
Ordinance
Rate Increases</oddHeader>
    <oddFooter>&amp;L&amp;8updated 7/26/2012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42"/>
  <sheetViews>
    <sheetView workbookViewId="0" topLeftCell="A1">
      <selection activeCell="V5" sqref="V5"/>
    </sheetView>
  </sheetViews>
  <sheetFormatPr defaultColWidth="9.140625" defaultRowHeight="12.75"/>
  <cols>
    <col min="1" max="1" width="18.00390625" style="0" customWidth="1"/>
    <col min="2" max="3" width="5.00390625" style="8" customWidth="1"/>
    <col min="4" max="4" width="5.421875" style="8" customWidth="1"/>
    <col min="5" max="5" width="5.140625" style="8" customWidth="1"/>
    <col min="6" max="6" width="5.421875" style="8" customWidth="1"/>
    <col min="7" max="7" width="6.140625" style="8" customWidth="1"/>
    <col min="8" max="8" width="5.140625" style="8" customWidth="1"/>
    <col min="9" max="9" width="5.7109375" style="8" customWidth="1"/>
    <col min="10" max="10" width="5.8515625" style="1" customWidth="1"/>
    <col min="11" max="11" width="6.00390625" style="1" customWidth="1"/>
    <col min="12" max="12" width="6.57421875" style="5" customWidth="1"/>
    <col min="13" max="13" width="7.7109375" style="1" customWidth="1"/>
    <col min="14" max="14" width="8.28125" style="0" customWidth="1"/>
    <col min="15" max="15" width="8.140625" style="7" customWidth="1"/>
    <col min="16" max="17" width="9.140625" style="1" customWidth="1"/>
    <col min="18" max="18" width="9.8515625" style="0" bestFit="1" customWidth="1"/>
    <col min="19" max="19" width="11.7109375" style="0" customWidth="1"/>
    <col min="20" max="20" width="9.57421875" style="0" customWidth="1"/>
  </cols>
  <sheetData>
    <row r="1" spans="1:20" ht="15">
      <c r="A1" s="9" t="s">
        <v>0</v>
      </c>
      <c r="B1" s="25" t="s">
        <v>17</v>
      </c>
      <c r="C1" s="31" t="s">
        <v>18</v>
      </c>
      <c r="D1" s="38" t="s">
        <v>19</v>
      </c>
      <c r="E1" s="19" t="s">
        <v>20</v>
      </c>
      <c r="F1" s="45" t="s">
        <v>20</v>
      </c>
      <c r="G1" s="52" t="s">
        <v>21</v>
      </c>
      <c r="H1" s="58" t="s">
        <v>22</v>
      </c>
      <c r="I1" s="65" t="s">
        <v>22</v>
      </c>
      <c r="J1" s="72" t="s">
        <v>23</v>
      </c>
      <c r="K1" s="73" t="s">
        <v>33</v>
      </c>
      <c r="L1" s="97" t="s">
        <v>34</v>
      </c>
      <c r="M1" s="88" t="s">
        <v>34</v>
      </c>
      <c r="N1" s="111" t="s">
        <v>36</v>
      </c>
      <c r="O1" s="111" t="s">
        <v>37</v>
      </c>
      <c r="P1" s="111" t="s">
        <v>39</v>
      </c>
      <c r="Q1" s="89" t="s">
        <v>40</v>
      </c>
      <c r="R1" s="135" t="s">
        <v>41</v>
      </c>
      <c r="S1" s="136" t="s">
        <v>43</v>
      </c>
      <c r="T1" s="136" t="s">
        <v>44</v>
      </c>
    </row>
    <row r="2" spans="1:20" s="134" customFormat="1" ht="15">
      <c r="A2" s="10" t="s">
        <v>1</v>
      </c>
      <c r="B2" s="124" t="s">
        <v>24</v>
      </c>
      <c r="C2" s="125" t="s">
        <v>25</v>
      </c>
      <c r="D2" s="126" t="s">
        <v>26</v>
      </c>
      <c r="E2" s="127" t="s">
        <v>27</v>
      </c>
      <c r="F2" s="128" t="s">
        <v>28</v>
      </c>
      <c r="G2" s="129" t="s">
        <v>29</v>
      </c>
      <c r="H2" s="130" t="s">
        <v>30</v>
      </c>
      <c r="I2" s="131" t="s">
        <v>31</v>
      </c>
      <c r="J2" s="132" t="s">
        <v>32</v>
      </c>
      <c r="K2" s="133" t="s">
        <v>32</v>
      </c>
      <c r="L2" s="100" t="s">
        <v>32</v>
      </c>
      <c r="M2" s="92" t="s">
        <v>35</v>
      </c>
      <c r="N2" s="107" t="s">
        <v>35</v>
      </c>
      <c r="O2" s="107" t="s">
        <v>35</v>
      </c>
      <c r="P2" s="107" t="s">
        <v>35</v>
      </c>
      <c r="Q2" s="113" t="s">
        <v>35</v>
      </c>
      <c r="R2" s="137" t="s">
        <v>42</v>
      </c>
      <c r="S2" s="138" t="s">
        <v>42</v>
      </c>
      <c r="T2" s="138" t="s">
        <v>42</v>
      </c>
    </row>
    <row r="3" spans="1:20" ht="12.75">
      <c r="A3" s="11" t="s">
        <v>2</v>
      </c>
      <c r="B3" s="27">
        <v>33037</v>
      </c>
      <c r="C3" s="33">
        <v>33401</v>
      </c>
      <c r="D3" s="40">
        <v>33869</v>
      </c>
      <c r="E3" s="21">
        <v>34073</v>
      </c>
      <c r="F3" s="47">
        <v>34164</v>
      </c>
      <c r="G3" s="54">
        <v>34493</v>
      </c>
      <c r="H3" s="60">
        <v>34864</v>
      </c>
      <c r="I3" s="67">
        <v>35165</v>
      </c>
      <c r="J3" s="76">
        <v>39303</v>
      </c>
      <c r="K3" s="77">
        <v>39303</v>
      </c>
      <c r="L3" s="99">
        <v>39303</v>
      </c>
      <c r="M3" s="91">
        <v>40037</v>
      </c>
      <c r="N3" s="106">
        <v>40037</v>
      </c>
      <c r="O3" s="106">
        <v>40037</v>
      </c>
      <c r="P3" s="114">
        <v>40037</v>
      </c>
      <c r="Q3" s="115">
        <v>40037</v>
      </c>
      <c r="R3" s="139">
        <v>40858</v>
      </c>
      <c r="S3" s="140">
        <v>40858</v>
      </c>
      <c r="T3" s="140">
        <v>40858</v>
      </c>
    </row>
    <row r="4" spans="1:20" ht="13.5" thickBot="1">
      <c r="A4" s="18" t="s">
        <v>3</v>
      </c>
      <c r="B4" s="202">
        <v>33050</v>
      </c>
      <c r="C4" s="203">
        <v>33416</v>
      </c>
      <c r="D4" s="204">
        <v>33873</v>
      </c>
      <c r="E4" s="205">
        <v>34115</v>
      </c>
      <c r="F4" s="206">
        <v>34144</v>
      </c>
      <c r="G4" s="207">
        <v>34513</v>
      </c>
      <c r="H4" s="208">
        <v>34877</v>
      </c>
      <c r="I4" s="209">
        <v>35243</v>
      </c>
      <c r="J4" s="210">
        <v>39318</v>
      </c>
      <c r="K4" s="211">
        <v>39630</v>
      </c>
      <c r="L4" s="212">
        <v>39995</v>
      </c>
      <c r="M4" s="213">
        <v>40057</v>
      </c>
      <c r="N4" s="214">
        <v>40360</v>
      </c>
      <c r="O4" s="214">
        <v>40725</v>
      </c>
      <c r="P4" s="215">
        <v>41091</v>
      </c>
      <c r="Q4" s="216">
        <v>41456</v>
      </c>
      <c r="R4" s="217">
        <v>41821</v>
      </c>
      <c r="S4" s="218">
        <v>42186</v>
      </c>
      <c r="T4" s="218">
        <v>42552</v>
      </c>
    </row>
    <row r="5" spans="1:20" ht="12.75">
      <c r="A5" s="153"/>
      <c r="B5" s="186"/>
      <c r="C5" s="187"/>
      <c r="D5" s="188"/>
      <c r="E5" s="189"/>
      <c r="F5" s="190"/>
      <c r="G5" s="191"/>
      <c r="H5" s="192"/>
      <c r="I5" s="193"/>
      <c r="J5" s="194"/>
      <c r="K5" s="195"/>
      <c r="L5" s="196"/>
      <c r="M5" s="197"/>
      <c r="N5" s="166"/>
      <c r="O5" s="166"/>
      <c r="P5" s="198"/>
      <c r="Q5" s="199"/>
      <c r="R5" s="200"/>
      <c r="S5" s="201"/>
      <c r="T5" s="201"/>
    </row>
    <row r="6" spans="1:20" ht="15">
      <c r="A6" s="12" t="s">
        <v>15</v>
      </c>
      <c r="B6" s="26"/>
      <c r="C6" s="32"/>
      <c r="D6" s="39"/>
      <c r="E6" s="20"/>
      <c r="F6" s="46"/>
      <c r="G6" s="53"/>
      <c r="H6" s="59"/>
      <c r="I6" s="66"/>
      <c r="J6" s="74"/>
      <c r="K6" s="75"/>
      <c r="L6" s="100"/>
      <c r="M6" s="92"/>
      <c r="N6" s="105"/>
      <c r="O6" s="105"/>
      <c r="P6" s="116"/>
      <c r="Q6" s="117"/>
      <c r="R6" s="141"/>
      <c r="S6" s="142"/>
      <c r="T6" s="142"/>
    </row>
    <row r="7" spans="1:20" ht="12.75">
      <c r="A7" s="11" t="s">
        <v>16</v>
      </c>
      <c r="B7" s="29">
        <v>10</v>
      </c>
      <c r="C7" s="35">
        <v>10</v>
      </c>
      <c r="D7" s="42">
        <v>10</v>
      </c>
      <c r="E7" s="23">
        <v>10</v>
      </c>
      <c r="F7" s="49">
        <v>10</v>
      </c>
      <c r="G7" s="56">
        <v>10</v>
      </c>
      <c r="H7" s="62">
        <v>11</v>
      </c>
      <c r="I7" s="69">
        <v>13.5</v>
      </c>
      <c r="J7" s="80">
        <v>14.11</v>
      </c>
      <c r="K7" s="81">
        <v>14.7</v>
      </c>
      <c r="L7" s="101">
        <v>15.36</v>
      </c>
      <c r="M7" s="93">
        <v>16.74</v>
      </c>
      <c r="N7" s="108">
        <f>M7*(1+N8)</f>
        <v>18.280079999999998</v>
      </c>
      <c r="O7" s="109">
        <v>20.44</v>
      </c>
      <c r="P7" s="118">
        <v>23.04</v>
      </c>
      <c r="Q7" s="119">
        <v>25.8</v>
      </c>
      <c r="R7" s="143">
        <f>SUM(Q7*1.061)</f>
        <v>27.3738</v>
      </c>
      <c r="S7" s="144">
        <f>SUM(R7*1.063)</f>
        <v>29.098349399999996</v>
      </c>
      <c r="T7" s="144">
        <f>SUM(S7*1.059)</f>
        <v>30.815152014599995</v>
      </c>
    </row>
    <row r="8" spans="1:20" ht="12.75">
      <c r="A8" s="13" t="s">
        <v>7</v>
      </c>
      <c r="B8" s="26"/>
      <c r="C8" s="32"/>
      <c r="D8" s="39"/>
      <c r="E8" s="20"/>
      <c r="F8" s="46"/>
      <c r="G8" s="53"/>
      <c r="H8" s="63">
        <v>0.1</v>
      </c>
      <c r="I8" s="70">
        <v>0.2273</v>
      </c>
      <c r="J8" s="82">
        <v>0.045</v>
      </c>
      <c r="K8" s="83">
        <v>0.042</v>
      </c>
      <c r="L8" s="102">
        <v>0.045</v>
      </c>
      <c r="M8" s="94">
        <v>0.09</v>
      </c>
      <c r="N8" s="110">
        <v>0.092</v>
      </c>
      <c r="O8" s="110">
        <v>0.118</v>
      </c>
      <c r="P8" s="120">
        <f>SUM(P7-O7)/O7</f>
        <v>0.12720156555772982</v>
      </c>
      <c r="Q8" s="121">
        <f>SUM(Q7-P7)/P7</f>
        <v>0.11979166666666674</v>
      </c>
      <c r="R8" s="145">
        <v>0.061</v>
      </c>
      <c r="S8" s="146">
        <v>0.063</v>
      </c>
      <c r="T8" s="147">
        <v>0.059</v>
      </c>
    </row>
    <row r="9" spans="1:20" ht="12.75">
      <c r="A9" s="11"/>
      <c r="B9" s="28"/>
      <c r="C9" s="34"/>
      <c r="D9" s="41"/>
      <c r="E9" s="22"/>
      <c r="F9" s="48"/>
      <c r="G9" s="55"/>
      <c r="H9" s="61"/>
      <c r="I9" s="68"/>
      <c r="J9" s="78"/>
      <c r="K9" s="79"/>
      <c r="L9" s="103"/>
      <c r="M9" s="95"/>
      <c r="N9" s="105"/>
      <c r="O9" s="105"/>
      <c r="P9" s="107"/>
      <c r="Q9" s="113"/>
      <c r="R9" s="137"/>
      <c r="S9" s="138"/>
      <c r="T9" s="144"/>
    </row>
    <row r="10" spans="1:20" ht="12.75" customHeight="1">
      <c r="A10" s="12" t="s">
        <v>4</v>
      </c>
      <c r="B10" s="26"/>
      <c r="C10" s="32"/>
      <c r="D10" s="39"/>
      <c r="E10" s="20"/>
      <c r="F10" s="46"/>
      <c r="G10" s="53"/>
      <c r="H10" s="59"/>
      <c r="I10" s="66"/>
      <c r="J10" s="74"/>
      <c r="K10" s="75"/>
      <c r="L10" s="98"/>
      <c r="M10" s="90"/>
      <c r="N10" s="105"/>
      <c r="O10" s="105"/>
      <c r="P10" s="107"/>
      <c r="Q10" s="113"/>
      <c r="R10" s="137"/>
      <c r="S10" s="138"/>
      <c r="T10" s="144"/>
    </row>
    <row r="11" spans="1:56" ht="12.75" customHeight="1">
      <c r="A11" s="11" t="s">
        <v>5</v>
      </c>
      <c r="B11" s="26"/>
      <c r="C11" s="32"/>
      <c r="D11" s="39"/>
      <c r="E11" s="20"/>
      <c r="F11" s="46"/>
      <c r="G11" s="53"/>
      <c r="H11" s="59"/>
      <c r="I11" s="66"/>
      <c r="J11" s="74"/>
      <c r="K11" s="75"/>
      <c r="L11" s="98"/>
      <c r="M11" s="90"/>
      <c r="N11" s="105"/>
      <c r="O11" s="105"/>
      <c r="P11" s="107"/>
      <c r="Q11" s="113"/>
      <c r="R11" s="137"/>
      <c r="S11" s="138"/>
      <c r="T11" s="14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20" s="3" customFormat="1" ht="12.75" customHeight="1">
      <c r="A12" s="14" t="s">
        <v>6</v>
      </c>
      <c r="B12" s="29">
        <v>2.49</v>
      </c>
      <c r="C12" s="35">
        <v>2.63</v>
      </c>
      <c r="D12" s="42">
        <v>3.02</v>
      </c>
      <c r="E12" s="23">
        <v>3.02</v>
      </c>
      <c r="F12" s="49">
        <v>3.23</v>
      </c>
      <c r="G12" s="56">
        <v>3.23</v>
      </c>
      <c r="H12" s="62">
        <v>3.36</v>
      </c>
      <c r="I12" s="69">
        <v>4.82</v>
      </c>
      <c r="J12" s="84">
        <v>5.04</v>
      </c>
      <c r="K12" s="81">
        <v>5.25</v>
      </c>
      <c r="L12" s="101">
        <v>5.49</v>
      </c>
      <c r="M12" s="93">
        <v>5.98</v>
      </c>
      <c r="N12" s="108">
        <f>M12*(1+N13)</f>
        <v>6.530160000000001</v>
      </c>
      <c r="O12" s="109">
        <v>7.3</v>
      </c>
      <c r="P12" s="118">
        <v>8.23</v>
      </c>
      <c r="Q12" s="119">
        <v>9.22</v>
      </c>
      <c r="R12" s="143">
        <f>SUM(Q12*1.061)</f>
        <v>9.78242</v>
      </c>
      <c r="S12" s="144">
        <f>SUM(R12*1.063)</f>
        <v>10.398712459999999</v>
      </c>
      <c r="T12" s="144">
        <f>SUM(S12*1.059)</f>
        <v>11.012236495139998</v>
      </c>
    </row>
    <row r="13" spans="1:56" ht="12.75" customHeight="1">
      <c r="A13" s="13" t="s">
        <v>7</v>
      </c>
      <c r="B13" s="26"/>
      <c r="C13" s="36">
        <v>0.0562</v>
      </c>
      <c r="D13" s="43">
        <v>0.1483</v>
      </c>
      <c r="E13" s="20"/>
      <c r="F13" s="50">
        <v>0.0695</v>
      </c>
      <c r="G13" s="53"/>
      <c r="H13" s="63">
        <v>0.0402</v>
      </c>
      <c r="I13" s="70">
        <v>0.4345</v>
      </c>
      <c r="J13" s="82">
        <v>0.045</v>
      </c>
      <c r="K13" s="83">
        <v>0.042</v>
      </c>
      <c r="L13" s="102">
        <v>0.045</v>
      </c>
      <c r="M13" s="94">
        <v>0.09</v>
      </c>
      <c r="N13" s="110">
        <v>0.092</v>
      </c>
      <c r="O13" s="110">
        <v>0.118</v>
      </c>
      <c r="P13" s="120">
        <f>SUM(P12-O12)/O12</f>
        <v>0.1273972602739727</v>
      </c>
      <c r="Q13" s="121">
        <f>SUM(Q12-P12)/P12</f>
        <v>0.12029161603888215</v>
      </c>
      <c r="R13" s="145">
        <v>0.061</v>
      </c>
      <c r="S13" s="146">
        <v>0.063</v>
      </c>
      <c r="T13" s="144">
        <f>SUM(S13*1.059)</f>
        <v>0.066717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2.75" customHeight="1">
      <c r="A14" s="11"/>
      <c r="B14" s="26"/>
      <c r="C14" s="32"/>
      <c r="D14" s="39"/>
      <c r="E14" s="20"/>
      <c r="F14" s="46"/>
      <c r="G14" s="53"/>
      <c r="H14" s="59"/>
      <c r="I14" s="66"/>
      <c r="J14" s="74"/>
      <c r="K14" s="75"/>
      <c r="L14" s="98"/>
      <c r="M14" s="90"/>
      <c r="N14" s="105"/>
      <c r="O14" s="105"/>
      <c r="P14" s="107"/>
      <c r="Q14" s="113"/>
      <c r="R14" s="137"/>
      <c r="S14" s="138"/>
      <c r="T14" s="14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2.75" customHeight="1">
      <c r="A15" s="15" t="s">
        <v>8</v>
      </c>
      <c r="B15" s="29">
        <v>2.49</v>
      </c>
      <c r="C15" s="35">
        <v>2.63</v>
      </c>
      <c r="D15" s="42">
        <v>3.02</v>
      </c>
      <c r="E15" s="23">
        <v>5.5</v>
      </c>
      <c r="F15" s="49">
        <v>5.5</v>
      </c>
      <c r="G15" s="56">
        <v>5.5</v>
      </c>
      <c r="H15" s="62">
        <v>6.12</v>
      </c>
      <c r="I15" s="69">
        <v>7.73</v>
      </c>
      <c r="J15" s="80">
        <v>8.08</v>
      </c>
      <c r="K15" s="81">
        <v>8.42</v>
      </c>
      <c r="L15" s="101">
        <v>8.8</v>
      </c>
      <c r="M15" s="93">
        <v>9.59</v>
      </c>
      <c r="N15" s="108">
        <f>M15*(1+N16)</f>
        <v>10.95178</v>
      </c>
      <c r="O15" s="109">
        <v>12.24</v>
      </c>
      <c r="P15" s="118">
        <v>13.79</v>
      </c>
      <c r="Q15" s="119">
        <v>15.44</v>
      </c>
      <c r="R15" s="143">
        <f>SUM(Q15*1.061)</f>
        <v>16.381839999999997</v>
      </c>
      <c r="S15" s="144">
        <f>SUM(R15*1.063)</f>
        <v>17.413895919999995</v>
      </c>
      <c r="T15" s="144">
        <f>SUM(S15*1.059)</f>
        <v>18.441315779279993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2.75" customHeight="1" thickBot="1">
      <c r="A16" s="171" t="s">
        <v>7</v>
      </c>
      <c r="B16" s="30"/>
      <c r="C16" s="172">
        <v>0.0562</v>
      </c>
      <c r="D16" s="173">
        <v>0.1483</v>
      </c>
      <c r="E16" s="174">
        <v>0.8212</v>
      </c>
      <c r="F16" s="51"/>
      <c r="G16" s="57"/>
      <c r="H16" s="175">
        <v>0.1127</v>
      </c>
      <c r="I16" s="176">
        <v>0.2631</v>
      </c>
      <c r="J16" s="177">
        <v>0.045</v>
      </c>
      <c r="K16" s="178">
        <v>0.042</v>
      </c>
      <c r="L16" s="179">
        <v>0.045</v>
      </c>
      <c r="M16" s="180">
        <v>0.09</v>
      </c>
      <c r="N16" s="181">
        <v>0.142</v>
      </c>
      <c r="O16" s="181">
        <v>0.118</v>
      </c>
      <c r="P16" s="182">
        <f>SUM(P15-O15)/O15</f>
        <v>0.12663398692810449</v>
      </c>
      <c r="Q16" s="183">
        <f>SUM(Q15-P15)/P15</f>
        <v>0.11965192168237856</v>
      </c>
      <c r="R16" s="184">
        <v>0.061</v>
      </c>
      <c r="S16" s="185">
        <v>0.063</v>
      </c>
      <c r="T16" s="148">
        <v>0.059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2.75" customHeight="1">
      <c r="A17" s="153"/>
      <c r="B17" s="154"/>
      <c r="C17" s="155"/>
      <c r="D17" s="156"/>
      <c r="E17" s="157"/>
      <c r="F17" s="158"/>
      <c r="G17" s="159"/>
      <c r="H17" s="160"/>
      <c r="I17" s="161"/>
      <c r="J17" s="162"/>
      <c r="K17" s="163"/>
      <c r="L17" s="164"/>
      <c r="M17" s="165"/>
      <c r="N17" s="166"/>
      <c r="O17" s="166"/>
      <c r="P17" s="167"/>
      <c r="Q17" s="168"/>
      <c r="R17" s="169"/>
      <c r="S17" s="170"/>
      <c r="T17" s="149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5">
      <c r="A18" s="12" t="s">
        <v>9</v>
      </c>
      <c r="B18" s="26"/>
      <c r="C18" s="32"/>
      <c r="D18" s="39"/>
      <c r="E18" s="20"/>
      <c r="F18" s="46"/>
      <c r="G18" s="53"/>
      <c r="H18" s="59"/>
      <c r="I18" s="66"/>
      <c r="J18" s="74"/>
      <c r="K18" s="75"/>
      <c r="L18" s="98"/>
      <c r="M18" s="90"/>
      <c r="N18" s="105"/>
      <c r="O18" s="105"/>
      <c r="P18" s="107"/>
      <c r="Q18" s="113"/>
      <c r="R18" s="137"/>
      <c r="S18" s="138"/>
      <c r="T18" s="14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2.75">
      <c r="A19" s="11" t="s">
        <v>5</v>
      </c>
      <c r="B19" s="26"/>
      <c r="C19" s="32"/>
      <c r="D19" s="39"/>
      <c r="E19" s="20"/>
      <c r="F19" s="46"/>
      <c r="G19" s="53"/>
      <c r="H19" s="59"/>
      <c r="I19" s="66"/>
      <c r="J19" s="74"/>
      <c r="K19" s="75"/>
      <c r="L19" s="98"/>
      <c r="M19" s="90"/>
      <c r="N19" s="105"/>
      <c r="O19" s="105"/>
      <c r="P19" s="107"/>
      <c r="Q19" s="113"/>
      <c r="R19" s="137"/>
      <c r="S19" s="138"/>
      <c r="T19" s="14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2.75">
      <c r="A20" s="11"/>
      <c r="B20" s="26"/>
      <c r="C20" s="32"/>
      <c r="D20" s="39"/>
      <c r="E20" s="20"/>
      <c r="F20" s="46"/>
      <c r="G20" s="53"/>
      <c r="H20" s="59"/>
      <c r="I20" s="66"/>
      <c r="J20" s="74"/>
      <c r="K20" s="75"/>
      <c r="L20" s="98"/>
      <c r="M20" s="90"/>
      <c r="N20" s="105"/>
      <c r="O20" s="105"/>
      <c r="P20" s="107"/>
      <c r="Q20" s="113"/>
      <c r="R20" s="137"/>
      <c r="S20" s="138"/>
      <c r="T20" s="14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2.75">
      <c r="A21" s="16" t="s">
        <v>10</v>
      </c>
      <c r="B21" s="29">
        <v>3.29</v>
      </c>
      <c r="C21" s="35">
        <v>3.48</v>
      </c>
      <c r="D21" s="42">
        <v>4</v>
      </c>
      <c r="E21" s="23">
        <v>4</v>
      </c>
      <c r="F21" s="49">
        <v>4.27</v>
      </c>
      <c r="G21" s="56">
        <v>4.27</v>
      </c>
      <c r="H21" s="62">
        <v>4.44</v>
      </c>
      <c r="I21" s="69">
        <v>4.73</v>
      </c>
      <c r="J21" s="80">
        <v>4.94</v>
      </c>
      <c r="K21" s="81">
        <v>5.15</v>
      </c>
      <c r="L21" s="101">
        <v>5.38</v>
      </c>
      <c r="M21" s="93">
        <v>6.13</v>
      </c>
      <c r="N21" s="108">
        <f>M21*(1+N22)</f>
        <v>7.0004599999999995</v>
      </c>
      <c r="O21" s="109">
        <v>8.176</v>
      </c>
      <c r="P21" s="118">
        <v>9.62</v>
      </c>
      <c r="Q21" s="119">
        <v>11.26</v>
      </c>
      <c r="R21" s="143">
        <f>SUM(Q21*1.061)</f>
        <v>11.94686</v>
      </c>
      <c r="S21" s="144">
        <f>SUM(R21*1.063)</f>
        <v>12.69951218</v>
      </c>
      <c r="T21" s="144">
        <f>SUM(S21*1.059)</f>
        <v>13.448783398619998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2.75">
      <c r="A22" s="13" t="s">
        <v>7</v>
      </c>
      <c r="B22" s="26"/>
      <c r="C22" s="36">
        <v>0.0578</v>
      </c>
      <c r="D22" s="43">
        <v>0.1494</v>
      </c>
      <c r="E22" s="20"/>
      <c r="F22" s="50">
        <v>0.0675</v>
      </c>
      <c r="G22" s="53"/>
      <c r="H22" s="63">
        <v>0.0398</v>
      </c>
      <c r="I22" s="70">
        <v>0.0653</v>
      </c>
      <c r="J22" s="82">
        <v>0.045</v>
      </c>
      <c r="K22" s="83">
        <v>0.042</v>
      </c>
      <c r="L22" s="102">
        <v>0.045</v>
      </c>
      <c r="M22" s="94">
        <v>0.14</v>
      </c>
      <c r="N22" s="110">
        <v>0.142</v>
      </c>
      <c r="O22" s="110">
        <v>0.168</v>
      </c>
      <c r="P22" s="120">
        <f>SUM(P21-O21)/O21</f>
        <v>0.17661448140900185</v>
      </c>
      <c r="Q22" s="121">
        <f>SUM(Q21-P21)/P21</f>
        <v>0.17047817047817054</v>
      </c>
      <c r="R22" s="145">
        <v>0.061</v>
      </c>
      <c r="S22" s="146">
        <v>0.063</v>
      </c>
      <c r="T22" s="147">
        <v>0.059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2.75">
      <c r="A23" s="11"/>
      <c r="B23" s="26"/>
      <c r="C23" s="32"/>
      <c r="D23" s="39"/>
      <c r="E23" s="20"/>
      <c r="F23" s="46"/>
      <c r="G23" s="53"/>
      <c r="H23" s="59"/>
      <c r="I23" s="66"/>
      <c r="J23" s="74"/>
      <c r="K23" s="75"/>
      <c r="L23" s="98"/>
      <c r="M23" s="90"/>
      <c r="N23" s="105"/>
      <c r="O23" s="105"/>
      <c r="P23" s="107"/>
      <c r="Q23" s="113"/>
      <c r="R23" s="137"/>
      <c r="S23" s="138"/>
      <c r="T23" s="14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20" s="3" customFormat="1" ht="12.75">
      <c r="A24" s="17" t="s">
        <v>11</v>
      </c>
      <c r="B24" s="29">
        <v>2.04</v>
      </c>
      <c r="C24" s="35">
        <v>2.16</v>
      </c>
      <c r="D24" s="42">
        <v>2.48</v>
      </c>
      <c r="E24" s="23">
        <v>2.48</v>
      </c>
      <c r="F24" s="49">
        <v>2.65</v>
      </c>
      <c r="G24" s="56">
        <v>2.65</v>
      </c>
      <c r="H24" s="62">
        <v>2.76</v>
      </c>
      <c r="I24" s="69">
        <v>2.91</v>
      </c>
      <c r="J24" s="84">
        <v>3.04</v>
      </c>
      <c r="K24" s="81">
        <v>3.17</v>
      </c>
      <c r="L24" s="101">
        <v>3.31</v>
      </c>
      <c r="M24" s="93">
        <v>3.77</v>
      </c>
      <c r="N24" s="108">
        <f>M24*(1+N25)</f>
        <v>4.305339999999999</v>
      </c>
      <c r="O24" s="109">
        <v>5.034</v>
      </c>
      <c r="P24" s="118">
        <v>5.92</v>
      </c>
      <c r="Q24" s="119">
        <v>6.93</v>
      </c>
      <c r="R24" s="143">
        <f>SUM(Q24*1.061)</f>
        <v>7.352729999999999</v>
      </c>
      <c r="S24" s="144">
        <f>SUM(R24*1.063)</f>
        <v>7.8159519899999985</v>
      </c>
      <c r="T24" s="144">
        <f>SUM(S24*1.059)</f>
        <v>8.277093157409999</v>
      </c>
    </row>
    <row r="25" spans="1:20" ht="12.75">
      <c r="A25" s="13" t="s">
        <v>7</v>
      </c>
      <c r="B25" s="26"/>
      <c r="C25" s="36">
        <v>0.0588</v>
      </c>
      <c r="D25" s="43">
        <v>0.1481</v>
      </c>
      <c r="E25" s="20"/>
      <c r="F25" s="50">
        <v>0.0685</v>
      </c>
      <c r="G25" s="53"/>
      <c r="H25" s="63">
        <v>0.0415</v>
      </c>
      <c r="I25" s="70">
        <v>0.0543</v>
      </c>
      <c r="J25" s="82">
        <v>0.045</v>
      </c>
      <c r="K25" s="83">
        <v>0.042</v>
      </c>
      <c r="L25" s="102">
        <v>0.045</v>
      </c>
      <c r="M25" s="94">
        <v>0.14</v>
      </c>
      <c r="N25" s="110">
        <v>0.142</v>
      </c>
      <c r="O25" s="110">
        <v>0.168</v>
      </c>
      <c r="P25" s="120">
        <f>SUM(P24-O24)/O24</f>
        <v>0.17600317838696863</v>
      </c>
      <c r="Q25" s="121">
        <f>SUM(Q24-P24)/P24</f>
        <v>0.1706081081081081</v>
      </c>
      <c r="R25" s="145">
        <v>0.061</v>
      </c>
      <c r="S25" s="146">
        <v>0.063</v>
      </c>
      <c r="T25" s="147">
        <v>0.059</v>
      </c>
    </row>
    <row r="26" spans="1:20" ht="12.75">
      <c r="A26" s="11"/>
      <c r="B26" s="26"/>
      <c r="C26" s="32"/>
      <c r="D26" s="39"/>
      <c r="E26" s="20"/>
      <c r="F26" s="46"/>
      <c r="G26" s="53"/>
      <c r="H26" s="59"/>
      <c r="I26" s="66"/>
      <c r="J26" s="74"/>
      <c r="K26" s="75"/>
      <c r="L26" s="98"/>
      <c r="M26" s="90"/>
      <c r="N26" s="105"/>
      <c r="O26" s="105"/>
      <c r="P26" s="107"/>
      <c r="Q26" s="113"/>
      <c r="R26" s="137"/>
      <c r="S26" s="138"/>
      <c r="T26" s="144"/>
    </row>
    <row r="27" spans="1:20" ht="12.75">
      <c r="A27" s="16" t="s">
        <v>12</v>
      </c>
      <c r="B27" s="29">
        <v>5.45</v>
      </c>
      <c r="C27" s="35">
        <v>5.77</v>
      </c>
      <c r="D27" s="42">
        <v>6.64</v>
      </c>
      <c r="E27" s="23">
        <v>6.64</v>
      </c>
      <c r="F27" s="49">
        <v>6.64</v>
      </c>
      <c r="G27" s="56">
        <v>6.64</v>
      </c>
      <c r="H27" s="62">
        <v>6.91</v>
      </c>
      <c r="I27" s="69">
        <v>7.33</v>
      </c>
      <c r="J27" s="80">
        <v>7.66</v>
      </c>
      <c r="K27" s="81">
        <v>7.98</v>
      </c>
      <c r="L27" s="101">
        <v>8.34</v>
      </c>
      <c r="M27" s="93">
        <v>9.5</v>
      </c>
      <c r="N27" s="108">
        <f>M27*(1+N28)</f>
        <v>10.848999999999998</v>
      </c>
      <c r="O27" s="109">
        <v>12.672</v>
      </c>
      <c r="P27" s="118">
        <v>14.91</v>
      </c>
      <c r="Q27" s="119">
        <v>17.44</v>
      </c>
      <c r="R27" s="143">
        <f>SUM(Q27*1.061)</f>
        <v>18.50384</v>
      </c>
      <c r="S27" s="144">
        <f>SUM(R27*1.063)</f>
        <v>19.66958192</v>
      </c>
      <c r="T27" s="144">
        <f>SUM(S27*1.059)</f>
        <v>20.83008725328</v>
      </c>
    </row>
    <row r="28" spans="1:20" ht="12.75">
      <c r="A28" s="13" t="s">
        <v>7</v>
      </c>
      <c r="B28" s="26"/>
      <c r="C28" s="36">
        <v>0.0587</v>
      </c>
      <c r="D28" s="43">
        <v>0.1508</v>
      </c>
      <c r="E28" s="20"/>
      <c r="F28" s="46"/>
      <c r="G28" s="53"/>
      <c r="H28" s="63">
        <v>0.0407</v>
      </c>
      <c r="I28" s="70">
        <v>0.0608</v>
      </c>
      <c r="J28" s="82">
        <v>0.045</v>
      </c>
      <c r="K28" s="83">
        <v>0.042</v>
      </c>
      <c r="L28" s="102">
        <v>0.045</v>
      </c>
      <c r="M28" s="94">
        <v>0.14</v>
      </c>
      <c r="N28" s="110">
        <v>0.142</v>
      </c>
      <c r="O28" s="110">
        <v>0.168</v>
      </c>
      <c r="P28" s="120">
        <f>SUM(P27-O27)/O27</f>
        <v>0.17660984848484845</v>
      </c>
      <c r="Q28" s="121">
        <f>SUM(Q27-P27)/P27</f>
        <v>0.1696847753185782</v>
      </c>
      <c r="R28" s="145">
        <v>0.061</v>
      </c>
      <c r="S28" s="146">
        <v>0.063</v>
      </c>
      <c r="T28" s="147">
        <v>0.059</v>
      </c>
    </row>
    <row r="29" spans="1:20" ht="12.75">
      <c r="A29" s="11"/>
      <c r="B29" s="26"/>
      <c r="C29" s="32"/>
      <c r="D29" s="39"/>
      <c r="E29" s="20"/>
      <c r="F29" s="46"/>
      <c r="G29" s="53"/>
      <c r="H29" s="59"/>
      <c r="I29" s="66"/>
      <c r="J29" s="74"/>
      <c r="K29" s="75"/>
      <c r="L29" s="98"/>
      <c r="M29" s="90"/>
      <c r="N29" s="105"/>
      <c r="O29" s="105"/>
      <c r="P29" s="107"/>
      <c r="Q29" s="113"/>
      <c r="R29" s="137"/>
      <c r="S29" s="138"/>
      <c r="T29" s="144"/>
    </row>
    <row r="30" spans="1:20" ht="12.75">
      <c r="A30" s="16" t="s">
        <v>13</v>
      </c>
      <c r="B30" s="29">
        <v>2.04</v>
      </c>
      <c r="C30" s="35">
        <v>2.16</v>
      </c>
      <c r="D30" s="42">
        <v>2.48</v>
      </c>
      <c r="E30" s="23">
        <v>2.48</v>
      </c>
      <c r="F30" s="49">
        <v>2.65</v>
      </c>
      <c r="G30" s="56">
        <v>2.65</v>
      </c>
      <c r="H30" s="62">
        <v>2.76</v>
      </c>
      <c r="I30" s="69">
        <v>2.91</v>
      </c>
      <c r="J30" s="80">
        <v>3.04</v>
      </c>
      <c r="K30" s="81">
        <v>3.17</v>
      </c>
      <c r="L30" s="101">
        <v>3.31</v>
      </c>
      <c r="M30" s="93">
        <v>3.77</v>
      </c>
      <c r="N30" s="108">
        <f>M30*(1+N31)</f>
        <v>4.305339999999999</v>
      </c>
      <c r="O30" s="109">
        <v>5.034</v>
      </c>
      <c r="P30" s="118">
        <v>5.92</v>
      </c>
      <c r="Q30" s="119">
        <v>6.93</v>
      </c>
      <c r="R30" s="143">
        <f>SUM(Q30*1.061)</f>
        <v>7.352729999999999</v>
      </c>
      <c r="S30" s="144">
        <f>SUM(R30*1.063)</f>
        <v>7.8159519899999985</v>
      </c>
      <c r="T30" s="144">
        <f>SUM(S30*1.059)</f>
        <v>8.277093157409999</v>
      </c>
    </row>
    <row r="31" spans="1:20" ht="12.75">
      <c r="A31" s="13" t="s">
        <v>7</v>
      </c>
      <c r="B31" s="26"/>
      <c r="C31" s="36">
        <v>0.0588</v>
      </c>
      <c r="D31" s="43">
        <v>0.1481</v>
      </c>
      <c r="E31" s="20"/>
      <c r="F31" s="50">
        <v>0.0685</v>
      </c>
      <c r="G31" s="53"/>
      <c r="H31" s="63">
        <v>0.0415</v>
      </c>
      <c r="I31" s="70">
        <v>0.0543</v>
      </c>
      <c r="J31" s="82">
        <v>0.045</v>
      </c>
      <c r="K31" s="83">
        <v>0.042</v>
      </c>
      <c r="L31" s="102">
        <v>0.045</v>
      </c>
      <c r="M31" s="94">
        <v>0.14</v>
      </c>
      <c r="N31" s="110">
        <v>0.142</v>
      </c>
      <c r="O31" s="110">
        <v>0.168</v>
      </c>
      <c r="P31" s="120">
        <f>SUM(P30-O30)/O30</f>
        <v>0.17600317838696863</v>
      </c>
      <c r="Q31" s="121">
        <f>SUM(Q30-P30)/P30</f>
        <v>0.1706081081081081</v>
      </c>
      <c r="R31" s="145">
        <v>0.061</v>
      </c>
      <c r="S31" s="146">
        <v>0.063</v>
      </c>
      <c r="T31" s="147">
        <v>0.059</v>
      </c>
    </row>
    <row r="32" spans="1:20" ht="12.75">
      <c r="A32" s="11"/>
      <c r="B32" s="26"/>
      <c r="C32" s="32"/>
      <c r="D32" s="39"/>
      <c r="E32" s="20"/>
      <c r="F32" s="46"/>
      <c r="G32" s="53"/>
      <c r="H32" s="59"/>
      <c r="I32" s="66"/>
      <c r="J32" s="74"/>
      <c r="K32" s="75"/>
      <c r="L32" s="98"/>
      <c r="M32" s="90"/>
      <c r="N32" s="105"/>
      <c r="O32" s="105"/>
      <c r="P32" s="107"/>
      <c r="Q32" s="113"/>
      <c r="R32" s="137"/>
      <c r="S32" s="138"/>
      <c r="T32" s="144"/>
    </row>
    <row r="33" spans="1:20" ht="12.75">
      <c r="A33" s="16" t="s">
        <v>14</v>
      </c>
      <c r="B33" s="29">
        <v>2.04</v>
      </c>
      <c r="C33" s="35">
        <v>2.16</v>
      </c>
      <c r="D33" s="42" t="s">
        <v>38</v>
      </c>
      <c r="E33" s="23" t="s">
        <v>38</v>
      </c>
      <c r="F33" s="49" t="s">
        <v>38</v>
      </c>
      <c r="G33" s="56" t="s">
        <v>38</v>
      </c>
      <c r="H33" s="62" t="s">
        <v>38</v>
      </c>
      <c r="I33" s="69" t="s">
        <v>38</v>
      </c>
      <c r="J33" s="84" t="s">
        <v>38</v>
      </c>
      <c r="K33" s="85" t="s">
        <v>38</v>
      </c>
      <c r="L33" s="101" t="s">
        <v>38</v>
      </c>
      <c r="M33" s="93" t="s">
        <v>38</v>
      </c>
      <c r="N33" s="105" t="s">
        <v>38</v>
      </c>
      <c r="O33" s="105" t="s">
        <v>38</v>
      </c>
      <c r="P33" s="107" t="s">
        <v>38</v>
      </c>
      <c r="Q33" s="113" t="s">
        <v>38</v>
      </c>
      <c r="R33" s="137" t="s">
        <v>38</v>
      </c>
      <c r="S33" s="138" t="s">
        <v>38</v>
      </c>
      <c r="T33" s="144" t="s">
        <v>38</v>
      </c>
    </row>
    <row r="34" spans="1:20" ht="12.75">
      <c r="A34" s="13" t="s">
        <v>7</v>
      </c>
      <c r="B34" s="26"/>
      <c r="C34" s="36">
        <v>0.0588</v>
      </c>
      <c r="D34" s="39"/>
      <c r="E34" s="20"/>
      <c r="F34" s="46"/>
      <c r="G34" s="53"/>
      <c r="H34" s="59"/>
      <c r="I34" s="66"/>
      <c r="J34" s="82"/>
      <c r="K34" s="75"/>
      <c r="L34" s="98"/>
      <c r="M34" s="90"/>
      <c r="N34" s="105"/>
      <c r="O34" s="105"/>
      <c r="P34" s="107"/>
      <c r="Q34" s="113"/>
      <c r="R34" s="137"/>
      <c r="S34" s="138"/>
      <c r="T34" s="144"/>
    </row>
    <row r="35" spans="1:20" ht="13.5" thickBot="1">
      <c r="A35" s="18"/>
      <c r="B35" s="30"/>
      <c r="C35" s="37"/>
      <c r="D35" s="44"/>
      <c r="E35" s="24"/>
      <c r="F35" s="51"/>
      <c r="G35" s="57"/>
      <c r="H35" s="64"/>
      <c r="I35" s="71"/>
      <c r="J35" s="86"/>
      <c r="K35" s="87"/>
      <c r="L35" s="104"/>
      <c r="M35" s="96"/>
      <c r="N35" s="112"/>
      <c r="O35" s="112"/>
      <c r="P35" s="122"/>
      <c r="Q35" s="123"/>
      <c r="R35" s="150"/>
      <c r="S35" s="151"/>
      <c r="T35" s="152"/>
    </row>
    <row r="36" spans="1:20" ht="13.5" thickBot="1">
      <c r="A36" s="224"/>
      <c r="B36" s="225"/>
      <c r="C36" s="225"/>
      <c r="D36" s="225"/>
      <c r="E36" s="225"/>
      <c r="F36" s="225"/>
      <c r="G36" s="225"/>
      <c r="H36" s="225"/>
      <c r="I36" s="225"/>
      <c r="J36" s="226"/>
      <c r="K36" s="226"/>
      <c r="L36" s="227"/>
      <c r="M36" s="226"/>
      <c r="N36" s="228"/>
      <c r="O36" s="229"/>
      <c r="P36" s="226"/>
      <c r="Q36" s="226"/>
      <c r="R36" s="228"/>
      <c r="S36" s="228"/>
      <c r="T36" s="230"/>
    </row>
    <row r="37" spans="1:20" ht="13.5" thickBot="1">
      <c r="A37" s="219" t="s">
        <v>45</v>
      </c>
      <c r="B37" s="220"/>
      <c r="C37" s="220"/>
      <c r="D37" s="220"/>
      <c r="E37" s="220"/>
      <c r="F37" s="220"/>
      <c r="G37" s="220"/>
      <c r="H37" s="220"/>
      <c r="I37" s="220"/>
      <c r="J37" s="221"/>
      <c r="K37" s="221"/>
      <c r="L37" s="221"/>
      <c r="M37" s="221"/>
      <c r="N37" s="222"/>
      <c r="O37" s="221"/>
      <c r="P37" s="221"/>
      <c r="Q37" s="221"/>
      <c r="R37" s="222">
        <v>0.0074</v>
      </c>
      <c r="S37" s="222">
        <v>0.0083</v>
      </c>
      <c r="T37" s="223">
        <v>0.0088</v>
      </c>
    </row>
    <row r="38" spans="13:14" ht="12.75">
      <c r="M38" s="4"/>
      <c r="N38" s="2"/>
    </row>
    <row r="39" spans="12:14" ht="12.75">
      <c r="L39" s="6"/>
      <c r="M39" s="4"/>
      <c r="N39" s="2"/>
    </row>
    <row r="40" spans="12:14" ht="12.75">
      <c r="L40" s="6"/>
      <c r="M40" s="4"/>
      <c r="N40" s="2"/>
    </row>
    <row r="41" spans="12:14" ht="12.75">
      <c r="L41" s="6"/>
      <c r="M41" s="4"/>
      <c r="N41" s="2"/>
    </row>
    <row r="42" spans="12:14" ht="12.75">
      <c r="L42" s="6"/>
      <c r="M42" s="4"/>
      <c r="N42" s="2"/>
    </row>
  </sheetData>
  <sheetProtection/>
  <printOptions horizontalCentered="1"/>
  <pageMargins left="0.2" right="0.22" top="1.24" bottom="0.74" header="0.37" footer="0.5"/>
  <pageSetup horizontalDpi="600" verticalDpi="600" orientation="landscape" scale="90" r:id="rId1"/>
  <headerFooter alignWithMargins="0">
    <oddHeader>&amp;C&amp;"Arial,Bold"&amp;12San Simeon CSD
Ordinance
Rate Increases</oddHeader>
    <oddFooter>&amp;L&amp;8updated 7/26/2012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 Resources,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Rice</dc:creator>
  <cp:keywords/>
  <dc:description/>
  <cp:lastModifiedBy>owner</cp:lastModifiedBy>
  <cp:lastPrinted>2019-10-24T18:27:24Z</cp:lastPrinted>
  <dcterms:created xsi:type="dcterms:W3CDTF">2007-10-16T19:20:54Z</dcterms:created>
  <dcterms:modified xsi:type="dcterms:W3CDTF">2019-10-24T19:23:19Z</dcterms:modified>
  <cp:category/>
  <cp:version/>
  <cp:contentType/>
  <cp:contentStatus/>
</cp:coreProperties>
</file>